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28" windowHeight="10632" activeTab="0"/>
  </bookViews>
  <sheets>
    <sheet name="РДЦ" sheetId="1" r:id="rId1"/>
  </sheets>
  <definedNames/>
  <calcPr fullCalcOnLoad="1"/>
</workbook>
</file>

<file path=xl/sharedStrings.xml><?xml version="1.0" encoding="utf-8"?>
<sst xmlns="http://schemas.openxmlformats.org/spreadsheetml/2006/main" count="178" uniqueCount="72">
  <si>
    <t>Ручная доработка грунта</t>
  </si>
  <si>
    <t>Щиты опалубки</t>
  </si>
  <si>
    <t>Демонтаж опалубки</t>
  </si>
  <si>
    <t>Транспортные расходы</t>
  </si>
  <si>
    <t>м3</t>
  </si>
  <si>
    <t>т</t>
  </si>
  <si>
    <t>м2</t>
  </si>
  <si>
    <t>Наименование</t>
  </si>
  <si>
    <t>Ед.
изм.</t>
  </si>
  <si>
    <t>Кол-во</t>
  </si>
  <si>
    <t>Цена,
руб. с НДС</t>
  </si>
  <si>
    <t>Стоимость
руб. с НДС</t>
  </si>
  <si>
    <t>компл</t>
  </si>
  <si>
    <t>Устройство арматурных каркасов</t>
  </si>
  <si>
    <t>Арматура А500С Ø8</t>
  </si>
  <si>
    <t>Обратная засыпка пазух</t>
  </si>
  <si>
    <t xml:space="preserve">  Песок с доставкой</t>
  </si>
  <si>
    <t>п/м</t>
  </si>
  <si>
    <t>Бурение свай</t>
  </si>
  <si>
    <t>м/п</t>
  </si>
  <si>
    <t>Обсадка труб</t>
  </si>
  <si>
    <t>тн</t>
  </si>
  <si>
    <t>Бетонирование свай</t>
  </si>
  <si>
    <t>Бетонирование фундаментов и ростверков</t>
  </si>
  <si>
    <t>Обмазочная гидроизоляция</t>
  </si>
  <si>
    <t>Мастика битумная, 18кг</t>
  </si>
  <si>
    <t>кг</t>
  </si>
  <si>
    <t>шт.</t>
  </si>
  <si>
    <t>Устройство каркаса КП-1</t>
  </si>
  <si>
    <t xml:space="preserve">     Арматура А500С Ø8</t>
  </si>
  <si>
    <t>Доставка бетона миксером</t>
  </si>
  <si>
    <t>рейс</t>
  </si>
  <si>
    <t>Устройство песчаной подготовки</t>
  </si>
  <si>
    <t>Песок с доставкой</t>
  </si>
  <si>
    <t>Расходные материалы</t>
  </si>
  <si>
    <t>Заготовительно-складские расходы</t>
  </si>
  <si>
    <t>шт</t>
  </si>
  <si>
    <t>%</t>
  </si>
  <si>
    <t>Прорезка швов в ж\б основании</t>
  </si>
  <si>
    <t>Разборка бетонного покрытия гидромолотом</t>
  </si>
  <si>
    <t>Вывоз и утилизация ж\б боя и грунта</t>
  </si>
  <si>
    <t>Вывоз грунта с утилизацией</t>
  </si>
  <si>
    <t>Сваи</t>
  </si>
  <si>
    <t>Подготовительные работы</t>
  </si>
  <si>
    <t>Бетон М200 на известняковом щебне</t>
  </si>
  <si>
    <t>Установка опалубки подготовки</t>
  </si>
  <si>
    <t>Установка опалубки ростверков</t>
  </si>
  <si>
    <t>Швеллер 8</t>
  </si>
  <si>
    <t>Установка закладных деталей</t>
  </si>
  <si>
    <t>Ручная разработка грунта</t>
  </si>
  <si>
    <t>Разработка бетонного боя экскаватором с погрузкой на а\м</t>
  </si>
  <si>
    <t>Разработка грунта экскаватором с погрузкой на а\м</t>
  </si>
  <si>
    <t>Разбивка осей свайного поля, фундаментов и ростверков</t>
  </si>
  <si>
    <t>Ростверки фахверков</t>
  </si>
  <si>
    <r>
      <t xml:space="preserve">Ростверки </t>
    </r>
    <r>
      <rPr>
        <sz val="10"/>
        <rFont val="Arial"/>
        <family val="2"/>
      </rPr>
      <t>"</t>
    </r>
    <r>
      <rPr>
        <b/>
        <sz val="10"/>
        <rFont val="Arial"/>
        <family val="2"/>
      </rPr>
      <t>основные"</t>
    </r>
  </si>
  <si>
    <t xml:space="preserve">    Бетон М400 на гранитном щебне</t>
  </si>
  <si>
    <t xml:space="preserve">Анкерная группа А1 </t>
  </si>
  <si>
    <t>Анкерная группа А2</t>
  </si>
  <si>
    <t>Итого</t>
  </si>
  <si>
    <t>Устройство бетонной подготовки ростверков</t>
  </si>
  <si>
    <t>Арматура А500С Ø14</t>
  </si>
  <si>
    <t>Арматура А500С Ø18</t>
  </si>
  <si>
    <t xml:space="preserve">     Арматура А500С Ø12</t>
  </si>
  <si>
    <t>Бетон М400 на гранитном щебне</t>
  </si>
  <si>
    <t xml:space="preserve"> Бетон М400 на гранитном щебне</t>
  </si>
  <si>
    <t xml:space="preserve">   Труба асбестоцементная напорная d-300</t>
  </si>
  <si>
    <t>НДС 20%</t>
  </si>
  <si>
    <t>Заказчик: ООО "Керама Марацци"</t>
  </si>
  <si>
    <t>РАСЧЕТ ДОГОВОРНОЙ ЦЕНЫ</t>
  </si>
  <si>
    <t>№ п/п</t>
  </si>
  <si>
    <t>Устройство фундаментов для высокой части здания керамогранита в осях 34-48/Н-П "Производственного комплекса Северный" ООО «Керама Марацци» по адресу: Орловская область, Орловский район, Платоновское с.п., ул. Раздольная, дом 105Д</t>
  </si>
  <si>
    <t>Подрядчик: ООО "____________"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</si>
</sst>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0.0"/>
    <numFmt numFmtId="168" formatCode="#,##0.000"/>
    <numFmt numFmtId="169" formatCode="#,##0.00\ _₽"/>
    <numFmt numFmtId="170" formatCode="#,##0.00\ &quot;₽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"/>
    <numFmt numFmtId="176" formatCode="#,##0.00_ ;[Red]\-#,##0.00\ 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b/>
      <sz val="11"/>
      <name val="Times New Roman"/>
      <family val="1"/>
    </font>
    <font>
      <sz val="10"/>
      <color indexed="8"/>
      <name val="Calibri"/>
      <family val="2"/>
    </font>
    <font>
      <i/>
      <sz val="10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95">
    <xf numFmtId="0" fontId="0" fillId="0" borderId="0" xfId="0" applyAlignment="1">
      <alignment/>
    </xf>
    <xf numFmtId="0" fontId="18" fillId="18" borderId="10" xfId="0" applyFont="1" applyFill="1" applyBorder="1" applyAlignment="1">
      <alignment horizontal="center" vertical="center" wrapText="1"/>
    </xf>
    <xf numFmtId="0" fontId="20" fillId="18" borderId="10" xfId="70" applyFont="1" applyFill="1" applyBorder="1" applyAlignment="1">
      <alignment horizontal="center" vertical="center"/>
      <protection/>
    </xf>
    <xf numFmtId="0" fontId="18" fillId="18" borderId="0" xfId="0" applyFont="1" applyFill="1" applyBorder="1" applyAlignment="1">
      <alignment vertical="center"/>
    </xf>
    <xf numFmtId="0" fontId="18" fillId="18" borderId="0" xfId="0" applyFont="1" applyFill="1" applyBorder="1" applyAlignment="1">
      <alignment horizontal="center" vertical="center"/>
    </xf>
    <xf numFmtId="0" fontId="18" fillId="18" borderId="11" xfId="0" applyFont="1" applyFill="1" applyBorder="1" applyAlignment="1">
      <alignment horizontal="center" vertical="center"/>
    </xf>
    <xf numFmtId="0" fontId="18" fillId="18" borderId="11" xfId="0" applyFont="1" applyFill="1" applyBorder="1" applyAlignment="1">
      <alignment vertical="center"/>
    </xf>
    <xf numFmtId="0" fontId="19" fillId="18" borderId="11" xfId="0" applyFont="1" applyFill="1" applyBorder="1" applyAlignment="1">
      <alignment horizontal="left" vertical="center"/>
    </xf>
    <xf numFmtId="0" fontId="20" fillId="18" borderId="11" xfId="70" applyFont="1" applyFill="1" applyBorder="1" applyAlignment="1">
      <alignment vertical="center"/>
      <protection/>
    </xf>
    <xf numFmtId="0" fontId="20" fillId="18" borderId="11" xfId="70" applyFont="1" applyFill="1" applyBorder="1" applyAlignment="1">
      <alignment horizontal="left" vertical="center"/>
      <protection/>
    </xf>
    <xf numFmtId="0" fontId="18" fillId="18" borderId="11" xfId="0" applyFont="1" applyFill="1" applyBorder="1" applyAlignment="1">
      <alignment horizontal="left" vertical="center"/>
    </xf>
    <xf numFmtId="0" fontId="21" fillId="18" borderId="11" xfId="70" applyFont="1" applyFill="1" applyBorder="1" applyAlignment="1">
      <alignment horizontal="left" vertical="center" indent="2"/>
      <protection/>
    </xf>
    <xf numFmtId="0" fontId="19" fillId="18" borderId="11" xfId="0" applyFont="1" applyFill="1" applyBorder="1" applyAlignment="1">
      <alignment horizontal="left" vertical="center" indent="2"/>
    </xf>
    <xf numFmtId="9" fontId="18" fillId="18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right" vertical="center"/>
    </xf>
    <xf numFmtId="169" fontId="20" fillId="0" borderId="10" xfId="70" applyNumberFormat="1" applyFont="1" applyFill="1" applyBorder="1" applyAlignment="1">
      <alignment horizontal="right" vertical="center"/>
      <protection/>
    </xf>
    <xf numFmtId="0" fontId="21" fillId="0" borderId="11" xfId="70" applyFont="1" applyFill="1" applyBorder="1" applyAlignment="1">
      <alignment horizontal="left" vertical="center" indent="2"/>
      <protection/>
    </xf>
    <xf numFmtId="0" fontId="20" fillId="0" borderId="10" xfId="70" applyFont="1" applyFill="1" applyBorder="1" applyAlignment="1">
      <alignment horizontal="center" vertical="center"/>
      <protection/>
    </xf>
    <xf numFmtId="166" fontId="20" fillId="0" borderId="10" xfId="70" applyNumberFormat="1" applyFont="1" applyFill="1" applyBorder="1" applyAlignment="1">
      <alignment vertical="center"/>
      <protection/>
    </xf>
    <xf numFmtId="169" fontId="18" fillId="0" borderId="10" xfId="70" applyNumberFormat="1" applyFont="1" applyFill="1" applyBorder="1" applyAlignment="1">
      <alignment horizontal="right" vertical="center"/>
      <protection/>
    </xf>
    <xf numFmtId="0" fontId="20" fillId="0" borderId="11" xfId="70" applyFont="1" applyFill="1" applyBorder="1" applyAlignment="1">
      <alignment vertical="center"/>
      <protection/>
    </xf>
    <xf numFmtId="0" fontId="20" fillId="0" borderId="10" xfId="70" applyFont="1" applyFill="1" applyBorder="1" applyAlignment="1">
      <alignment vertical="center"/>
      <protection/>
    </xf>
    <xf numFmtId="0" fontId="20" fillId="0" borderId="11" xfId="70" applyFont="1" applyFill="1" applyBorder="1" applyAlignment="1">
      <alignment horizontal="left" vertical="center"/>
      <protection/>
    </xf>
    <xf numFmtId="9" fontId="20" fillId="0" borderId="10" xfId="70" applyNumberFormat="1" applyFont="1" applyFill="1" applyBorder="1" applyAlignment="1">
      <alignment horizontal="center" vertical="center"/>
      <protection/>
    </xf>
    <xf numFmtId="4" fontId="20" fillId="0" borderId="10" xfId="70" applyNumberFormat="1" applyFont="1" applyFill="1" applyBorder="1" applyAlignment="1">
      <alignment vertical="center"/>
      <protection/>
    </xf>
    <xf numFmtId="169" fontId="23" fillId="0" borderId="10" xfId="70" applyNumberFormat="1" applyFont="1" applyFill="1" applyBorder="1" applyAlignment="1">
      <alignment horizontal="right" vertical="center"/>
      <protection/>
    </xf>
    <xf numFmtId="0" fontId="18" fillId="0" borderId="10" xfId="0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vertical="center"/>
    </xf>
    <xf numFmtId="0" fontId="34" fillId="0" borderId="10" xfId="70" applyFont="1" applyFill="1" applyBorder="1" applyAlignment="1">
      <alignment horizontal="center" vertical="center"/>
      <protection/>
    </xf>
    <xf numFmtId="0" fontId="20" fillId="0" borderId="10" xfId="70" applyFont="1" applyBorder="1" applyAlignment="1">
      <alignment vertical="center"/>
      <protection/>
    </xf>
    <xf numFmtId="176" fontId="20" fillId="0" borderId="10" xfId="70" applyNumberFormat="1" applyFont="1" applyBorder="1" applyAlignment="1">
      <alignment horizontal="right" vertical="center"/>
      <protection/>
    </xf>
    <xf numFmtId="4" fontId="18" fillId="0" borderId="10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176" fontId="18" fillId="0" borderId="10" xfId="70" applyNumberFormat="1" applyFont="1" applyBorder="1" applyAlignment="1">
      <alignment horizontal="right" vertical="center"/>
      <protection/>
    </xf>
    <xf numFmtId="166" fontId="20" fillId="0" borderId="10" xfId="70" applyNumberFormat="1" applyFont="1" applyBorder="1" applyAlignment="1">
      <alignment vertical="center"/>
      <protection/>
    </xf>
    <xf numFmtId="2" fontId="20" fillId="0" borderId="10" xfId="70" applyNumberFormat="1" applyFont="1" applyBorder="1" applyAlignment="1">
      <alignment vertical="center"/>
      <protection/>
    </xf>
    <xf numFmtId="176" fontId="20" fillId="0" borderId="10" xfId="70" applyNumberFormat="1" applyFont="1" applyFill="1" applyBorder="1" applyAlignment="1">
      <alignment horizontal="right" vertical="center"/>
      <protection/>
    </xf>
    <xf numFmtId="176" fontId="18" fillId="0" borderId="10" xfId="70" applyNumberFormat="1" applyFont="1" applyFill="1" applyBorder="1" applyAlignment="1">
      <alignment horizontal="right" vertical="center"/>
      <protection/>
    </xf>
    <xf numFmtId="0" fontId="27" fillId="0" borderId="10" xfId="71" applyFont="1" applyBorder="1" applyAlignment="1">
      <alignment horizontal="left" vertical="center"/>
      <protection/>
    </xf>
    <xf numFmtId="0" fontId="28" fillId="0" borderId="10" xfId="71" applyFont="1" applyBorder="1" applyAlignment="1">
      <alignment horizontal="left" indent="2"/>
      <protection/>
    </xf>
    <xf numFmtId="0" fontId="29" fillId="0" borderId="10" xfId="70" applyFont="1" applyBorder="1" applyAlignment="1">
      <alignment horizontal="left" vertical="center" indent="2"/>
      <protection/>
    </xf>
    <xf numFmtId="0" fontId="27" fillId="0" borderId="10" xfId="71" applyFont="1" applyBorder="1" applyAlignment="1">
      <alignment horizontal="center" vertical="center"/>
      <protection/>
    </xf>
    <xf numFmtId="0" fontId="30" fillId="0" borderId="10" xfId="70" applyFont="1" applyBorder="1" applyAlignment="1">
      <alignment horizontal="center" vertical="center"/>
      <protection/>
    </xf>
    <xf numFmtId="176" fontId="27" fillId="0" borderId="10" xfId="70" applyNumberFormat="1" applyFont="1" applyBorder="1" applyAlignment="1">
      <alignment horizontal="right" vertical="center"/>
      <protection/>
    </xf>
    <xf numFmtId="0" fontId="30" fillId="0" borderId="10" xfId="70" applyFont="1" applyBorder="1" applyAlignment="1">
      <alignment vertical="center"/>
      <protection/>
    </xf>
    <xf numFmtId="176" fontId="30" fillId="0" borderId="10" xfId="70" applyNumberFormat="1" applyFont="1" applyBorder="1" applyAlignment="1">
      <alignment horizontal="right" vertical="center"/>
      <protection/>
    </xf>
    <xf numFmtId="176" fontId="23" fillId="0" borderId="10" xfId="70" applyNumberFormat="1" applyFont="1" applyBorder="1" applyAlignment="1">
      <alignment horizontal="right" vertical="center"/>
      <protection/>
    </xf>
    <xf numFmtId="2" fontId="20" fillId="0" borderId="10" xfId="70" applyNumberFormat="1" applyFont="1" applyFill="1" applyBorder="1" applyAlignment="1">
      <alignment vertical="center"/>
      <protection/>
    </xf>
    <xf numFmtId="2" fontId="18" fillId="0" borderId="10" xfId="0" applyNumberFormat="1" applyFont="1" applyFill="1" applyBorder="1" applyAlignment="1">
      <alignment vertical="center"/>
    </xf>
    <xf numFmtId="0" fontId="20" fillId="0" borderId="11" xfId="70" applyFont="1" applyFill="1" applyBorder="1" applyAlignment="1">
      <alignment vertical="center" wrapText="1"/>
      <protection/>
    </xf>
    <xf numFmtId="0" fontId="26" fillId="0" borderId="10" xfId="70" applyFont="1" applyFill="1" applyBorder="1" applyAlignment="1">
      <alignment vertical="center"/>
      <protection/>
    </xf>
    <xf numFmtId="0" fontId="26" fillId="0" borderId="10" xfId="70" applyFont="1" applyFill="1" applyBorder="1" applyAlignment="1">
      <alignment horizontal="center" vertical="center"/>
      <protection/>
    </xf>
    <xf numFmtId="4" fontId="26" fillId="0" borderId="10" xfId="70" applyNumberFormat="1" applyFont="1" applyFill="1" applyBorder="1" applyAlignment="1">
      <alignment vertical="center"/>
      <protection/>
    </xf>
    <xf numFmtId="169" fontId="20" fillId="0" borderId="10" xfId="70" applyNumberFormat="1" applyFont="1" applyBorder="1" applyAlignment="1">
      <alignment horizontal="right" vertical="center"/>
      <protection/>
    </xf>
    <xf numFmtId="169" fontId="23" fillId="0" borderId="10" xfId="70" applyNumberFormat="1" applyFont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horizontal="right" vertical="center"/>
    </xf>
    <xf numFmtId="0" fontId="34" fillId="0" borderId="11" xfId="70" applyFont="1" applyBorder="1" applyAlignment="1">
      <alignment vertical="center"/>
      <protection/>
    </xf>
    <xf numFmtId="0" fontId="34" fillId="0" borderId="10" xfId="70" applyFont="1" applyBorder="1" applyAlignment="1">
      <alignment horizontal="center" vertical="center"/>
      <protection/>
    </xf>
    <xf numFmtId="0" fontId="35" fillId="0" borderId="11" xfId="70" applyFont="1" applyBorder="1" applyAlignment="1">
      <alignment horizontal="left" vertical="center" indent="2"/>
      <protection/>
    </xf>
    <xf numFmtId="9" fontId="34" fillId="0" borderId="10" xfId="70" applyNumberFormat="1" applyFont="1" applyBorder="1" applyAlignment="1">
      <alignment horizontal="center" vertical="center"/>
      <protection/>
    </xf>
    <xf numFmtId="175" fontId="20" fillId="0" borderId="10" xfId="70" applyNumberFormat="1" applyFont="1" applyFill="1" applyBorder="1" applyAlignment="1">
      <alignment vertical="center"/>
      <protection/>
    </xf>
    <xf numFmtId="9" fontId="18" fillId="0" borderId="10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 vertical="center"/>
    </xf>
    <xf numFmtId="4" fontId="20" fillId="0" borderId="10" xfId="70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3" fontId="22" fillId="0" borderId="0" xfId="0" applyNumberFormat="1" applyFont="1" applyFill="1" applyBorder="1" applyAlignment="1">
      <alignment horizontal="right" vertical="center"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horizontal="right" vertical="center"/>
    </xf>
    <xf numFmtId="3" fontId="31" fillId="0" borderId="0" xfId="0" applyNumberFormat="1" applyFont="1" applyFill="1" applyBorder="1" applyAlignment="1">
      <alignment horizontal="left" vertical="center"/>
    </xf>
    <xf numFmtId="0" fontId="32" fillId="0" borderId="0" xfId="0" applyFont="1" applyAlignment="1">
      <alignment horizontal="left"/>
    </xf>
    <xf numFmtId="0" fontId="31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18" fillId="0" borderId="0" xfId="71" applyNumberFormat="1" applyFont="1" applyBorder="1" applyAlignment="1">
      <alignment horizontal="right"/>
      <protection/>
    </xf>
    <xf numFmtId="3" fontId="31" fillId="0" borderId="0" xfId="0" applyNumberFormat="1" applyFont="1" applyFill="1" applyBorder="1" applyAlignment="1">
      <alignment horizontal="left" vertical="center" wrapText="1"/>
    </xf>
    <xf numFmtId="3" fontId="31" fillId="0" borderId="0" xfId="0" applyNumberFormat="1" applyFont="1" applyFill="1" applyBorder="1" applyAlignment="1">
      <alignment horizontal="left" vertical="center"/>
    </xf>
    <xf numFmtId="0" fontId="33" fillId="0" borderId="0" xfId="71" applyFont="1" applyBorder="1" applyAlignment="1">
      <alignment horizontal="center"/>
      <protection/>
    </xf>
    <xf numFmtId="0" fontId="27" fillId="0" borderId="0" xfId="71" applyFont="1" applyBorder="1" applyAlignment="1">
      <alignment horizontal="center" vertical="center" wrapText="1"/>
      <protection/>
    </xf>
    <xf numFmtId="0" fontId="27" fillId="0" borderId="0" xfId="71" applyFont="1" applyBorder="1" applyAlignment="1">
      <alignment horizontal="center" vertical="center"/>
      <protection/>
    </xf>
    <xf numFmtId="0" fontId="22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18" borderId="12" xfId="0" applyFont="1" applyFill="1" applyBorder="1" applyAlignment="1">
      <alignment horizontal="center" vertical="center"/>
    </xf>
    <xf numFmtId="0" fontId="22" fillId="18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Почтовый сервер" xfId="70"/>
    <cellStyle name="Обычный_РДЦ_предвар.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0"/>
  <sheetViews>
    <sheetView tabSelected="1" zoomScale="85" zoomScaleNormal="85" zoomScalePageLayoutView="0" workbookViewId="0" topLeftCell="A64">
      <selection activeCell="B99" sqref="B99:F99"/>
    </sheetView>
  </sheetViews>
  <sheetFormatPr defaultColWidth="9.00390625" defaultRowHeight="12.75"/>
  <cols>
    <col min="1" max="1" width="5.125" style="0" customWidth="1"/>
    <col min="2" max="2" width="59.00390625" style="3" bestFit="1" customWidth="1"/>
    <col min="3" max="3" width="7.00390625" style="4" bestFit="1" customWidth="1"/>
    <col min="4" max="4" width="9.125" style="29" bestFit="1" customWidth="1"/>
    <col min="5" max="5" width="12.375" style="30" bestFit="1" customWidth="1"/>
    <col min="6" max="6" width="14.375" style="31" bestFit="1" customWidth="1"/>
    <col min="7" max="7" width="10.00390625" style="0" customWidth="1"/>
  </cols>
  <sheetData>
    <row r="1" spans="3:6" s="81" customFormat="1" ht="12.75">
      <c r="C1" s="82"/>
      <c r="E1" s="83"/>
      <c r="F1" s="84" t="s">
        <v>67</v>
      </c>
    </row>
    <row r="2" spans="3:6" s="81" customFormat="1" ht="12.75">
      <c r="C2" s="82"/>
      <c r="E2" s="83"/>
      <c r="F2" s="84" t="s">
        <v>71</v>
      </c>
    </row>
    <row r="3" spans="3:6" s="81" customFormat="1" ht="12.75">
      <c r="C3" s="82"/>
      <c r="E3" s="83"/>
      <c r="F3" s="83"/>
    </row>
    <row r="4" spans="2:6" s="81" customFormat="1" ht="13.5">
      <c r="B4" s="87" t="s">
        <v>68</v>
      </c>
      <c r="C4" s="87"/>
      <c r="D4" s="87"/>
      <c r="E4" s="87"/>
      <c r="F4" s="87"/>
    </row>
    <row r="5" spans="2:6" s="81" customFormat="1" ht="50.25" customHeight="1">
      <c r="B5" s="88" t="s">
        <v>70</v>
      </c>
      <c r="C5" s="89"/>
      <c r="D5" s="89"/>
      <c r="E5" s="89"/>
      <c r="F5" s="89"/>
    </row>
    <row r="6" spans="1:6" ht="26.25">
      <c r="A6" s="1" t="s">
        <v>69</v>
      </c>
      <c r="B6" s="5" t="s">
        <v>7</v>
      </c>
      <c r="C6" s="1" t="s">
        <v>8</v>
      </c>
      <c r="D6" s="26" t="s">
        <v>9</v>
      </c>
      <c r="E6" s="27" t="s">
        <v>10</v>
      </c>
      <c r="F6" s="28" t="s">
        <v>11</v>
      </c>
    </row>
    <row r="7" spans="2:6" ht="12.75">
      <c r="B7" s="92" t="s">
        <v>43</v>
      </c>
      <c r="C7" s="92"/>
      <c r="D7" s="92"/>
      <c r="E7" s="92"/>
      <c r="F7" s="93"/>
    </row>
    <row r="8" spans="1:6" ht="12.75">
      <c r="A8" s="1">
        <v>1</v>
      </c>
      <c r="B8" s="8" t="s">
        <v>52</v>
      </c>
      <c r="C8" s="2" t="s">
        <v>12</v>
      </c>
      <c r="D8" s="18">
        <v>4</v>
      </c>
      <c r="E8" s="15"/>
      <c r="F8" s="15"/>
    </row>
    <row r="9" spans="1:6" ht="12.75">
      <c r="A9" s="1">
        <v>2</v>
      </c>
      <c r="B9" s="8" t="s">
        <v>38</v>
      </c>
      <c r="C9" s="2" t="s">
        <v>17</v>
      </c>
      <c r="D9" s="18">
        <f>(3.9+5.3)*2*23+(5.9+2.9)*2*12+(2.9+4.4)*2*10+(2.9+2.9)*2*12</f>
        <v>919.5999999999999</v>
      </c>
      <c r="E9" s="15"/>
      <c r="F9" s="15"/>
    </row>
    <row r="10" spans="1:6" ht="12.75">
      <c r="A10" s="1">
        <v>3</v>
      </c>
      <c r="B10" s="20" t="s">
        <v>39</v>
      </c>
      <c r="C10" s="17" t="s">
        <v>4</v>
      </c>
      <c r="D10" s="18">
        <f>3.9*5.3*0.4*23+2.9*5.9*0.4*12+2.9*4*0.4*10+2.9*2.9*0.4*12</f>
        <v>359.05999999999995</v>
      </c>
      <c r="E10" s="15"/>
      <c r="F10" s="15"/>
    </row>
    <row r="11" spans="1:6" ht="12.75">
      <c r="A11" s="1">
        <v>4</v>
      </c>
      <c r="B11" s="54" t="s">
        <v>50</v>
      </c>
      <c r="C11" s="17" t="s">
        <v>4</v>
      </c>
      <c r="D11" s="18">
        <f>D10*1.3</f>
        <v>466.77799999999996</v>
      </c>
      <c r="E11" s="15"/>
      <c r="F11" s="15"/>
    </row>
    <row r="12" spans="1:6" ht="12.75">
      <c r="A12" s="1">
        <v>5</v>
      </c>
      <c r="B12" s="54" t="s">
        <v>51</v>
      </c>
      <c r="C12" s="17" t="s">
        <v>4</v>
      </c>
      <c r="D12" s="18">
        <f>(3.9*5.3*1.5*23+2.9*5.9*0.7*12+2.9*4.3*0.7*10+2.7*2.7*0.7*12)*1.3-D10</f>
        <v>947.9144999999999</v>
      </c>
      <c r="E12" s="15"/>
      <c r="F12" s="15"/>
    </row>
    <row r="13" spans="1:6" ht="12.75">
      <c r="A13" s="1">
        <v>6</v>
      </c>
      <c r="B13" s="55" t="s">
        <v>0</v>
      </c>
      <c r="C13" s="56" t="s">
        <v>4</v>
      </c>
      <c r="D13" s="18">
        <f>D11*0.1</f>
        <v>46.6778</v>
      </c>
      <c r="E13" s="15"/>
      <c r="F13" s="15"/>
    </row>
    <row r="14" spans="1:6" ht="13.5">
      <c r="A14" s="1">
        <v>7</v>
      </c>
      <c r="B14" s="55" t="s">
        <v>40</v>
      </c>
      <c r="C14" s="33" t="s">
        <v>4</v>
      </c>
      <c r="D14" s="18">
        <f>D12+D13+D11</f>
        <v>1461.3702999999998</v>
      </c>
      <c r="E14" s="15"/>
      <c r="F14" s="15"/>
    </row>
    <row r="15" spans="1:6" ht="12.75">
      <c r="A15" s="1">
        <v>8</v>
      </c>
      <c r="B15" s="54"/>
      <c r="C15" s="17"/>
      <c r="D15" s="24"/>
      <c r="E15" s="15"/>
      <c r="F15" s="25"/>
    </row>
    <row r="16" spans="1:6" ht="12.75">
      <c r="A16" s="1">
        <v>9</v>
      </c>
      <c r="B16" s="90" t="s">
        <v>42</v>
      </c>
      <c r="C16" s="90"/>
      <c r="D16" s="90"/>
      <c r="E16" s="90"/>
      <c r="F16" s="91"/>
    </row>
    <row r="17" spans="1:6" ht="12.75">
      <c r="A17" s="1">
        <v>10</v>
      </c>
      <c r="B17" s="22" t="s">
        <v>18</v>
      </c>
      <c r="C17" s="17" t="s">
        <v>19</v>
      </c>
      <c r="D17" s="21">
        <f>228*4</f>
        <v>912</v>
      </c>
      <c r="E17" s="41"/>
      <c r="F17" s="41"/>
    </row>
    <row r="18" spans="1:6" ht="12.75">
      <c r="A18" s="1">
        <v>11</v>
      </c>
      <c r="B18" s="20" t="s">
        <v>49</v>
      </c>
      <c r="C18" s="17" t="s">
        <v>4</v>
      </c>
      <c r="D18" s="24">
        <f>0.45*228*1.3</f>
        <v>133.38000000000002</v>
      </c>
      <c r="E18" s="41"/>
      <c r="F18" s="41"/>
    </row>
    <row r="19" spans="1:6" ht="12.75">
      <c r="A19" s="1">
        <v>12</v>
      </c>
      <c r="B19" s="54" t="s">
        <v>51</v>
      </c>
      <c r="C19" s="56" t="s">
        <v>4</v>
      </c>
      <c r="D19" s="57">
        <f>D18</f>
        <v>133.38000000000002</v>
      </c>
      <c r="E19" s="41"/>
      <c r="F19" s="41"/>
    </row>
    <row r="20" spans="1:6" ht="12.75">
      <c r="A20" s="1">
        <v>13</v>
      </c>
      <c r="B20" s="22" t="s">
        <v>41</v>
      </c>
      <c r="C20" s="56" t="s">
        <v>4</v>
      </c>
      <c r="D20" s="36">
        <f>D19</f>
        <v>133.38000000000002</v>
      </c>
      <c r="E20" s="41"/>
      <c r="F20" s="41"/>
    </row>
    <row r="21" spans="1:6" ht="12.75">
      <c r="A21" s="1">
        <v>14</v>
      </c>
      <c r="B21" s="10" t="s">
        <v>20</v>
      </c>
      <c r="C21" s="1" t="s">
        <v>19</v>
      </c>
      <c r="D21" s="37">
        <v>912</v>
      </c>
      <c r="E21" s="41"/>
      <c r="F21" s="41"/>
    </row>
    <row r="22" spans="1:6" ht="12.75">
      <c r="A22" s="1">
        <v>15</v>
      </c>
      <c r="B22" s="7" t="s">
        <v>65</v>
      </c>
      <c r="C22" s="1" t="s">
        <v>27</v>
      </c>
      <c r="D22" s="37">
        <v>228</v>
      </c>
      <c r="E22" s="41"/>
      <c r="F22" s="41"/>
    </row>
    <row r="23" spans="1:6" ht="12.75">
      <c r="A23" s="1">
        <v>16</v>
      </c>
      <c r="B23" s="6" t="s">
        <v>3</v>
      </c>
      <c r="C23" s="13" t="s">
        <v>37</v>
      </c>
      <c r="D23" s="32">
        <v>3</v>
      </c>
      <c r="E23" s="41"/>
      <c r="F23" s="41"/>
    </row>
    <row r="24" spans="1:6" ht="12.75">
      <c r="A24" s="1">
        <v>17</v>
      </c>
      <c r="B24" s="6" t="s">
        <v>35</v>
      </c>
      <c r="C24" s="13" t="s">
        <v>37</v>
      </c>
      <c r="D24" s="32">
        <v>5</v>
      </c>
      <c r="E24" s="41"/>
      <c r="F24" s="41"/>
    </row>
    <row r="25" spans="1:6" ht="12.75">
      <c r="A25" s="1">
        <v>18</v>
      </c>
      <c r="B25" s="7"/>
      <c r="C25" s="1"/>
      <c r="D25" s="37"/>
      <c r="E25" s="58"/>
      <c r="F25" s="59"/>
    </row>
    <row r="26" spans="1:6" ht="12.75">
      <c r="A26" s="1">
        <v>19</v>
      </c>
      <c r="B26" s="92" t="s">
        <v>54</v>
      </c>
      <c r="C26" s="92"/>
      <c r="D26" s="92"/>
      <c r="E26" s="92"/>
      <c r="F26" s="93"/>
    </row>
    <row r="27" spans="1:6" ht="12.75">
      <c r="A27" s="1">
        <v>20</v>
      </c>
      <c r="B27" s="10" t="s">
        <v>28</v>
      </c>
      <c r="C27" s="1" t="s">
        <v>21</v>
      </c>
      <c r="D27" s="14">
        <f>D29+D28</f>
        <v>1.4949999999999999</v>
      </c>
      <c r="E27" s="41"/>
      <c r="F27" s="41"/>
    </row>
    <row r="28" spans="1:6" ht="12.75">
      <c r="A28" s="1">
        <v>21</v>
      </c>
      <c r="B28" s="7" t="s">
        <v>29</v>
      </c>
      <c r="C28" s="1" t="s">
        <v>21</v>
      </c>
      <c r="D28" s="14">
        <f>0.02*23</f>
        <v>0.46</v>
      </c>
      <c r="E28" s="41"/>
      <c r="F28" s="41"/>
    </row>
    <row r="29" spans="1:6" ht="12.75">
      <c r="A29" s="1">
        <v>22</v>
      </c>
      <c r="B29" s="7" t="s">
        <v>62</v>
      </c>
      <c r="C29" s="1" t="s">
        <v>21</v>
      </c>
      <c r="D29" s="14">
        <f>0.045*23</f>
        <v>1.035</v>
      </c>
      <c r="E29" s="41"/>
      <c r="F29" s="41"/>
    </row>
    <row r="30" spans="1:6" ht="12.75">
      <c r="A30" s="1">
        <v>23</v>
      </c>
      <c r="B30" s="10" t="s">
        <v>22</v>
      </c>
      <c r="C30" s="1" t="s">
        <v>4</v>
      </c>
      <c r="D30" s="37">
        <f>0.6*23*4</f>
        <v>55.199999999999996</v>
      </c>
      <c r="E30" s="41"/>
      <c r="F30" s="41"/>
    </row>
    <row r="31" spans="1:6" ht="12.75">
      <c r="A31" s="1">
        <v>24</v>
      </c>
      <c r="B31" s="7" t="s">
        <v>55</v>
      </c>
      <c r="C31" s="1" t="s">
        <v>4</v>
      </c>
      <c r="D31" s="37">
        <f>D30*1.1</f>
        <v>60.72</v>
      </c>
      <c r="E31" s="35"/>
      <c r="F31" s="35"/>
    </row>
    <row r="32" spans="1:6" ht="12.75">
      <c r="A32" s="1">
        <v>25</v>
      </c>
      <c r="B32" s="11" t="s">
        <v>30</v>
      </c>
      <c r="C32" s="2" t="s">
        <v>31</v>
      </c>
      <c r="D32" s="39">
        <v>6</v>
      </c>
      <c r="E32" s="38"/>
      <c r="F32" s="35"/>
    </row>
    <row r="33" spans="1:6" ht="12.75">
      <c r="A33" s="1">
        <v>26</v>
      </c>
      <c r="B33" s="8" t="s">
        <v>32</v>
      </c>
      <c r="C33" s="2" t="s">
        <v>4</v>
      </c>
      <c r="D33" s="40">
        <f>3.9*5.3*0.15*23</f>
        <v>71.3115</v>
      </c>
      <c r="E33" s="35"/>
      <c r="F33" s="35"/>
    </row>
    <row r="34" spans="1:6" ht="12.75">
      <c r="A34" s="1">
        <v>27</v>
      </c>
      <c r="B34" s="11" t="s">
        <v>33</v>
      </c>
      <c r="C34" s="2" t="s">
        <v>4</v>
      </c>
      <c r="D34" s="40">
        <f>D33*1.2</f>
        <v>85.57379999999999</v>
      </c>
      <c r="E34" s="35"/>
      <c r="F34" s="35"/>
    </row>
    <row r="35" spans="1:6" ht="12.75">
      <c r="A35" s="1">
        <v>28</v>
      </c>
      <c r="B35" s="9" t="s">
        <v>45</v>
      </c>
      <c r="C35" s="2" t="s">
        <v>6</v>
      </c>
      <c r="D35" s="34">
        <f>((3.6+4.8)*2*23)*0.15</f>
        <v>57.96</v>
      </c>
      <c r="E35" s="35"/>
      <c r="F35" s="35"/>
    </row>
    <row r="36" spans="1:6" ht="12.75">
      <c r="A36" s="1">
        <v>29</v>
      </c>
      <c r="B36" s="16" t="s">
        <v>1</v>
      </c>
      <c r="C36" s="17" t="s">
        <v>6</v>
      </c>
      <c r="D36" s="21">
        <f>D35*1.1</f>
        <v>63.75600000000001</v>
      </c>
      <c r="E36" s="41"/>
      <c r="F36" s="35"/>
    </row>
    <row r="37" spans="1:6" ht="13.5">
      <c r="A37" s="1">
        <v>30</v>
      </c>
      <c r="B37" s="45" t="s">
        <v>34</v>
      </c>
      <c r="C37" s="47" t="s">
        <v>6</v>
      </c>
      <c r="D37" s="49">
        <f>D35</f>
        <v>57.96</v>
      </c>
      <c r="E37" s="48"/>
      <c r="F37" s="50"/>
    </row>
    <row r="38" spans="1:6" ht="13.5">
      <c r="A38" s="1">
        <v>31</v>
      </c>
      <c r="B38" s="43" t="s">
        <v>59</v>
      </c>
      <c r="C38" s="46" t="s">
        <v>4</v>
      </c>
      <c r="D38" s="21">
        <f>3.6*2.4*0.15*23</f>
        <v>29.808</v>
      </c>
      <c r="E38" s="48"/>
      <c r="F38" s="35"/>
    </row>
    <row r="39" spans="1:6" ht="13.5">
      <c r="A39" s="1">
        <v>32</v>
      </c>
      <c r="B39" s="44" t="s">
        <v>44</v>
      </c>
      <c r="C39" s="46" t="s">
        <v>4</v>
      </c>
      <c r="D39" s="21">
        <f>D38*1.1</f>
        <v>32.7888</v>
      </c>
      <c r="E39" s="48"/>
      <c r="F39" s="35"/>
    </row>
    <row r="40" spans="1:6" ht="13.5">
      <c r="A40" s="1">
        <v>33</v>
      </c>
      <c r="B40" s="45" t="s">
        <v>30</v>
      </c>
      <c r="C40" s="47" t="s">
        <v>31</v>
      </c>
      <c r="D40" s="21">
        <v>4</v>
      </c>
      <c r="E40" s="48"/>
      <c r="F40" s="35"/>
    </row>
    <row r="41" spans="1:6" ht="12.75">
      <c r="A41" s="1">
        <v>34</v>
      </c>
      <c r="B41" s="22" t="s">
        <v>2</v>
      </c>
      <c r="C41" s="17" t="s">
        <v>6</v>
      </c>
      <c r="D41" s="18">
        <f>D35</f>
        <v>57.96</v>
      </c>
      <c r="E41" s="41"/>
      <c r="F41" s="35"/>
    </row>
    <row r="42" spans="1:6" ht="13.5">
      <c r="A42" s="1">
        <v>35</v>
      </c>
      <c r="B42" s="63" t="s">
        <v>24</v>
      </c>
      <c r="C42" s="64" t="s">
        <v>6</v>
      </c>
      <c r="D42" s="18">
        <f>3.6*2.4*23*2</f>
        <v>397.44000000000005</v>
      </c>
      <c r="E42" s="41"/>
      <c r="F42" s="35"/>
    </row>
    <row r="43" spans="1:6" ht="13.5">
      <c r="A43" s="1">
        <v>36</v>
      </c>
      <c r="B43" s="65" t="s">
        <v>25</v>
      </c>
      <c r="C43" s="66" t="s">
        <v>26</v>
      </c>
      <c r="D43" s="18">
        <f>D42*0.5</f>
        <v>198.72000000000003</v>
      </c>
      <c r="E43" s="41"/>
      <c r="F43" s="35"/>
    </row>
    <row r="44" spans="1:6" ht="12.75">
      <c r="A44" s="1">
        <v>37</v>
      </c>
      <c r="B44" s="22" t="s">
        <v>46</v>
      </c>
      <c r="C44" s="17" t="s">
        <v>6</v>
      </c>
      <c r="D44" s="21">
        <f>(1.8*2+3.2*2)*1.1*23</f>
        <v>253</v>
      </c>
      <c r="E44" s="41"/>
      <c r="F44" s="35"/>
    </row>
    <row r="45" spans="1:6" ht="12.75">
      <c r="A45" s="1">
        <v>38</v>
      </c>
      <c r="B45" s="16" t="s">
        <v>1</v>
      </c>
      <c r="C45" s="17" t="s">
        <v>6</v>
      </c>
      <c r="D45" s="21">
        <f>D44*1.1</f>
        <v>278.3</v>
      </c>
      <c r="E45" s="41"/>
      <c r="F45" s="35"/>
    </row>
    <row r="46" spans="1:6" ht="12.75">
      <c r="A46" s="1">
        <v>39</v>
      </c>
      <c r="B46" s="16" t="s">
        <v>47</v>
      </c>
      <c r="C46" s="17" t="s">
        <v>21</v>
      </c>
      <c r="D46" s="21">
        <v>2.5</v>
      </c>
      <c r="E46" s="41"/>
      <c r="F46" s="35"/>
    </row>
    <row r="47" spans="1:6" ht="12.75">
      <c r="A47" s="1">
        <v>40</v>
      </c>
      <c r="B47" s="16" t="s">
        <v>34</v>
      </c>
      <c r="C47" s="17" t="s">
        <v>6</v>
      </c>
      <c r="D47" s="21">
        <f>D44</f>
        <v>253</v>
      </c>
      <c r="E47" s="42"/>
      <c r="F47" s="35"/>
    </row>
    <row r="48" spans="1:6" ht="12.75">
      <c r="A48" s="1">
        <v>41</v>
      </c>
      <c r="B48" s="22" t="s">
        <v>13</v>
      </c>
      <c r="C48" s="17" t="s">
        <v>5</v>
      </c>
      <c r="D48" s="67">
        <f>((0.08+0.07)*23+0.014*23)*1.1</f>
        <v>4.149200000000001</v>
      </c>
      <c r="E48" s="41"/>
      <c r="F48" s="35"/>
    </row>
    <row r="49" spans="1:6" ht="12.75">
      <c r="A49" s="1">
        <v>42</v>
      </c>
      <c r="B49" s="16" t="s">
        <v>60</v>
      </c>
      <c r="C49" s="17" t="s">
        <v>5</v>
      </c>
      <c r="D49" s="67">
        <f>(0.08+0.07)*23*1.2</f>
        <v>4.140000000000001</v>
      </c>
      <c r="E49" s="41"/>
      <c r="F49" s="35"/>
    </row>
    <row r="50" spans="1:6" ht="12.75">
      <c r="A50" s="1">
        <v>43</v>
      </c>
      <c r="B50" s="16" t="s">
        <v>61</v>
      </c>
      <c r="C50" s="17" t="s">
        <v>5</v>
      </c>
      <c r="D50" s="67">
        <f>0.02*23*1.2</f>
        <v>0.552</v>
      </c>
      <c r="E50" s="41"/>
      <c r="F50" s="35"/>
    </row>
    <row r="51" spans="1:6" ht="12.75">
      <c r="A51" s="1">
        <v>44</v>
      </c>
      <c r="B51" s="22" t="s">
        <v>48</v>
      </c>
      <c r="C51" s="17" t="s">
        <v>36</v>
      </c>
      <c r="D51" s="21">
        <v>23</v>
      </c>
      <c r="E51" s="41"/>
      <c r="F51" s="35"/>
    </row>
    <row r="52" spans="1:6" ht="12.75">
      <c r="A52" s="1">
        <v>45</v>
      </c>
      <c r="B52" s="16" t="s">
        <v>56</v>
      </c>
      <c r="C52" s="17" t="s">
        <v>36</v>
      </c>
      <c r="D52" s="21">
        <v>23</v>
      </c>
      <c r="E52" s="41"/>
      <c r="F52" s="41"/>
    </row>
    <row r="53" spans="1:6" ht="12.75">
      <c r="A53" s="1">
        <v>46</v>
      </c>
      <c r="B53" s="20" t="s">
        <v>23</v>
      </c>
      <c r="C53" s="17" t="s">
        <v>4</v>
      </c>
      <c r="D53" s="18">
        <f>1.8*3.2*1.1*23</f>
        <v>145.72800000000004</v>
      </c>
      <c r="E53" s="41"/>
      <c r="F53" s="41"/>
    </row>
    <row r="54" spans="1:6" ht="12.75">
      <c r="A54" s="1">
        <v>47</v>
      </c>
      <c r="B54" s="16" t="s">
        <v>63</v>
      </c>
      <c r="C54" s="17" t="s">
        <v>4</v>
      </c>
      <c r="D54" s="18">
        <f>D53*1.1</f>
        <v>160.30080000000007</v>
      </c>
      <c r="E54" s="41"/>
      <c r="F54" s="41"/>
    </row>
    <row r="55" spans="1:6" ht="12.75">
      <c r="A55" s="1">
        <v>48</v>
      </c>
      <c r="B55" s="16" t="s">
        <v>30</v>
      </c>
      <c r="C55" s="17" t="s">
        <v>31</v>
      </c>
      <c r="D55" s="18">
        <v>18</v>
      </c>
      <c r="E55" s="42"/>
      <c r="F55" s="41"/>
    </row>
    <row r="56" spans="1:6" ht="12.75">
      <c r="A56" s="1">
        <v>49</v>
      </c>
      <c r="B56" s="22" t="s">
        <v>2</v>
      </c>
      <c r="C56" s="17" t="s">
        <v>6</v>
      </c>
      <c r="D56" s="18">
        <f>D44</f>
        <v>253</v>
      </c>
      <c r="E56" s="41"/>
      <c r="F56" s="41"/>
    </row>
    <row r="57" spans="1:6" ht="12.75">
      <c r="A57" s="1">
        <v>50</v>
      </c>
      <c r="B57" s="9" t="s">
        <v>15</v>
      </c>
      <c r="C57" s="23" t="s">
        <v>4</v>
      </c>
      <c r="D57" s="52">
        <f>(3.6*4.8*1.5-1.6*2.8*0.8)*23</f>
        <v>513.7280000000001</v>
      </c>
      <c r="E57" s="15"/>
      <c r="F57" s="15"/>
    </row>
    <row r="58" spans="1:6" ht="12.75">
      <c r="A58" s="1">
        <v>51</v>
      </c>
      <c r="B58" s="12" t="s">
        <v>16</v>
      </c>
      <c r="C58" s="26" t="s">
        <v>4</v>
      </c>
      <c r="D58" s="53">
        <f>D57*1.3</f>
        <v>667.8464000000001</v>
      </c>
      <c r="E58" s="15"/>
      <c r="F58" s="15"/>
    </row>
    <row r="59" spans="1:6" ht="12.75">
      <c r="A59" s="1">
        <v>52</v>
      </c>
      <c r="B59" s="6" t="s">
        <v>3</v>
      </c>
      <c r="C59" s="68" t="s">
        <v>37</v>
      </c>
      <c r="D59" s="32">
        <v>3</v>
      </c>
      <c r="E59" s="69"/>
      <c r="F59" s="70"/>
    </row>
    <row r="60" spans="1:6" ht="12.75">
      <c r="A60" s="1">
        <v>53</v>
      </c>
      <c r="B60" s="6" t="s">
        <v>35</v>
      </c>
      <c r="C60" s="68" t="s">
        <v>37</v>
      </c>
      <c r="D60" s="32">
        <v>5</v>
      </c>
      <c r="E60" s="69"/>
      <c r="F60" s="70"/>
    </row>
    <row r="61" spans="1:6" ht="12.75">
      <c r="A61" s="1">
        <v>54</v>
      </c>
      <c r="B61" s="11"/>
      <c r="C61" s="2"/>
      <c r="D61" s="18"/>
      <c r="E61" s="19"/>
      <c r="F61" s="51"/>
    </row>
    <row r="62" spans="1:6" ht="12.75">
      <c r="A62" s="1">
        <v>55</v>
      </c>
      <c r="B62" s="94" t="s">
        <v>53</v>
      </c>
      <c r="C62" s="94"/>
      <c r="D62" s="94"/>
      <c r="E62" s="94"/>
      <c r="F62" s="94"/>
    </row>
    <row r="63" spans="1:6" ht="12.75">
      <c r="A63" s="1">
        <v>56</v>
      </c>
      <c r="B63" s="10" t="s">
        <v>28</v>
      </c>
      <c r="C63" s="1" t="s">
        <v>21</v>
      </c>
      <c r="D63" s="14">
        <f>D65+D64</f>
        <v>2.4480000000000004</v>
      </c>
      <c r="E63" s="41"/>
      <c r="F63" s="41"/>
    </row>
    <row r="64" spans="1:6" ht="12.75">
      <c r="A64" s="1">
        <v>57</v>
      </c>
      <c r="B64" s="7" t="s">
        <v>29</v>
      </c>
      <c r="C64" s="1" t="s">
        <v>21</v>
      </c>
      <c r="D64" s="14">
        <f>0.02*34*1.2</f>
        <v>0.8160000000000001</v>
      </c>
      <c r="E64" s="41"/>
      <c r="F64" s="41"/>
    </row>
    <row r="65" spans="1:6" ht="12.75">
      <c r="A65" s="1">
        <v>58</v>
      </c>
      <c r="B65" s="7" t="s">
        <v>62</v>
      </c>
      <c r="C65" s="1" t="s">
        <v>21</v>
      </c>
      <c r="D65" s="14">
        <f>0.04*34*1.2</f>
        <v>1.6320000000000001</v>
      </c>
      <c r="E65" s="41"/>
      <c r="F65" s="41"/>
    </row>
    <row r="66" spans="1:6" ht="12.75">
      <c r="A66" s="1">
        <v>59</v>
      </c>
      <c r="B66" s="10" t="s">
        <v>22</v>
      </c>
      <c r="C66" s="1" t="s">
        <v>4</v>
      </c>
      <c r="D66" s="37">
        <f>0.6*4*34</f>
        <v>81.6</v>
      </c>
      <c r="E66" s="41"/>
      <c r="F66" s="41"/>
    </row>
    <row r="67" spans="1:6" ht="12.75">
      <c r="A67" s="1">
        <v>60</v>
      </c>
      <c r="B67" s="7" t="s">
        <v>55</v>
      </c>
      <c r="C67" s="1" t="s">
        <v>4</v>
      </c>
      <c r="D67" s="37">
        <f>D66*1.1</f>
        <v>89.76</v>
      </c>
      <c r="E67" s="35"/>
      <c r="F67" s="35"/>
    </row>
    <row r="68" spans="1:6" ht="12.75">
      <c r="A68" s="1">
        <v>61</v>
      </c>
      <c r="B68" s="11" t="s">
        <v>30</v>
      </c>
      <c r="C68" s="2" t="s">
        <v>31</v>
      </c>
      <c r="D68" s="39">
        <v>9</v>
      </c>
      <c r="E68" s="38"/>
      <c r="F68" s="35"/>
    </row>
    <row r="69" spans="1:6" ht="12.75">
      <c r="A69" s="1">
        <v>62</v>
      </c>
      <c r="B69" s="8" t="s">
        <v>32</v>
      </c>
      <c r="C69" s="2" t="s">
        <v>4</v>
      </c>
      <c r="D69" s="40">
        <f>2.9*5.9*0.15*12+2.9*4.4*0.15*10+2.9*2.9*0.15*12</f>
        <v>65.07600000000001</v>
      </c>
      <c r="E69" s="35"/>
      <c r="F69" s="35"/>
    </row>
    <row r="70" spans="1:6" ht="12.75">
      <c r="A70" s="1">
        <v>63</v>
      </c>
      <c r="B70" s="11" t="s">
        <v>33</v>
      </c>
      <c r="C70" s="2" t="s">
        <v>4</v>
      </c>
      <c r="D70" s="40">
        <f>D69*1.2</f>
        <v>78.0912</v>
      </c>
      <c r="E70" s="35"/>
      <c r="F70" s="35"/>
    </row>
    <row r="71" spans="1:6" ht="12.75">
      <c r="A71" s="1">
        <v>64</v>
      </c>
      <c r="B71" s="9" t="s">
        <v>45</v>
      </c>
      <c r="C71" s="2" t="s">
        <v>6</v>
      </c>
      <c r="D71" s="34">
        <f>((5.9+2.9)*2*12+(2.9+4.4)*2*10+(2.9+2.9)*2*12)*0.15</f>
        <v>74.46000000000001</v>
      </c>
      <c r="E71" s="35"/>
      <c r="F71" s="35"/>
    </row>
    <row r="72" spans="1:6" ht="12.75">
      <c r="A72" s="1">
        <v>65</v>
      </c>
      <c r="B72" s="16" t="s">
        <v>1</v>
      </c>
      <c r="C72" s="17" t="s">
        <v>6</v>
      </c>
      <c r="D72" s="21">
        <f>D71*1.1</f>
        <v>81.90600000000002</v>
      </c>
      <c r="E72" s="41"/>
      <c r="F72" s="35"/>
    </row>
    <row r="73" spans="1:6" ht="12.75">
      <c r="A73" s="1">
        <v>66</v>
      </c>
      <c r="B73" s="16" t="s">
        <v>47</v>
      </c>
      <c r="C73" s="17" t="s">
        <v>21</v>
      </c>
      <c r="D73" s="21">
        <v>3</v>
      </c>
      <c r="E73" s="41"/>
      <c r="F73" s="35"/>
    </row>
    <row r="74" spans="1:6" ht="13.5">
      <c r="A74" s="1">
        <v>67</v>
      </c>
      <c r="B74" s="45" t="s">
        <v>34</v>
      </c>
      <c r="C74" s="47" t="s">
        <v>6</v>
      </c>
      <c r="D74" s="49">
        <f>D71</f>
        <v>74.46000000000001</v>
      </c>
      <c r="E74" s="48"/>
      <c r="F74" s="50"/>
    </row>
    <row r="75" spans="1:6" ht="13.5">
      <c r="A75" s="1">
        <v>68</v>
      </c>
      <c r="B75" s="43" t="s">
        <v>59</v>
      </c>
      <c r="C75" s="46" t="s">
        <v>4</v>
      </c>
      <c r="D75" s="21">
        <f>2.4*5.4*0.15*12+2.4*3.6*0.15*10+2.2*2.2*0.15*12</f>
        <v>45</v>
      </c>
      <c r="E75" s="48"/>
      <c r="F75" s="35"/>
    </row>
    <row r="76" spans="1:6" ht="13.5">
      <c r="A76" s="1">
        <v>69</v>
      </c>
      <c r="B76" s="44" t="s">
        <v>44</v>
      </c>
      <c r="C76" s="46" t="s">
        <v>4</v>
      </c>
      <c r="D76" s="21">
        <f>D75*1.1</f>
        <v>49.50000000000001</v>
      </c>
      <c r="E76" s="48"/>
      <c r="F76" s="35"/>
    </row>
    <row r="77" spans="1:6" ht="13.5">
      <c r="A77" s="1">
        <v>70</v>
      </c>
      <c r="B77" s="45" t="s">
        <v>30</v>
      </c>
      <c r="C77" s="47" t="s">
        <v>31</v>
      </c>
      <c r="D77" s="21">
        <v>6</v>
      </c>
      <c r="E77" s="48"/>
      <c r="F77" s="35"/>
    </row>
    <row r="78" spans="1:6" ht="12.75">
      <c r="A78" s="1">
        <v>71</v>
      </c>
      <c r="B78" s="22" t="s">
        <v>2</v>
      </c>
      <c r="C78" s="17" t="s">
        <v>6</v>
      </c>
      <c r="D78" s="18">
        <f>D71</f>
        <v>74.46000000000001</v>
      </c>
      <c r="E78" s="41"/>
      <c r="F78" s="35"/>
    </row>
    <row r="79" spans="1:6" ht="13.5">
      <c r="A79" s="1">
        <v>72</v>
      </c>
      <c r="B79" s="63" t="s">
        <v>24</v>
      </c>
      <c r="C79" s="64" t="s">
        <v>6</v>
      </c>
      <c r="D79" s="18">
        <f>2.4*5.4*12+2.4*3.8*10+2.2*2.2*12*2</f>
        <v>362.88</v>
      </c>
      <c r="E79" s="41"/>
      <c r="F79" s="35"/>
    </row>
    <row r="80" spans="1:6" ht="13.5">
      <c r="A80" s="1">
        <v>73</v>
      </c>
      <c r="B80" s="65" t="s">
        <v>25</v>
      </c>
      <c r="C80" s="66" t="s">
        <v>26</v>
      </c>
      <c r="D80" s="18">
        <f>D79*0.5</f>
        <v>181.44</v>
      </c>
      <c r="E80" s="41"/>
      <c r="F80" s="35"/>
    </row>
    <row r="81" spans="1:6" ht="12.75">
      <c r="A81" s="1">
        <v>74</v>
      </c>
      <c r="B81" s="22" t="s">
        <v>46</v>
      </c>
      <c r="C81" s="17" t="s">
        <v>6</v>
      </c>
      <c r="D81" s="21">
        <f>(1.8*2+4.8*2)*0.55*12+(1.8*2.2+3*2)*0.55*10+1.6*4*0.55*12</f>
        <v>184.14000000000001</v>
      </c>
      <c r="E81" s="41"/>
      <c r="F81" s="35"/>
    </row>
    <row r="82" spans="1:6" ht="12.75">
      <c r="A82" s="1">
        <v>75</v>
      </c>
      <c r="B82" s="16" t="s">
        <v>1</v>
      </c>
      <c r="C82" s="17" t="s">
        <v>6</v>
      </c>
      <c r="D82" s="21">
        <f>D81*1.1</f>
        <v>202.55400000000003</v>
      </c>
      <c r="E82" s="41"/>
      <c r="F82" s="35"/>
    </row>
    <row r="83" spans="1:6" ht="12.75">
      <c r="A83" s="1">
        <v>76</v>
      </c>
      <c r="B83" s="16" t="s">
        <v>34</v>
      </c>
      <c r="C83" s="17" t="s">
        <v>6</v>
      </c>
      <c r="D83" s="21">
        <f>D81</f>
        <v>184.14000000000001</v>
      </c>
      <c r="E83" s="42"/>
      <c r="F83" s="35"/>
    </row>
    <row r="84" spans="1:6" ht="12.75">
      <c r="A84" s="1">
        <v>77</v>
      </c>
      <c r="B84" s="22" t="s">
        <v>13</v>
      </c>
      <c r="C84" s="17" t="s">
        <v>5</v>
      </c>
      <c r="D84" s="67">
        <f>D86+D85</f>
        <v>8.664</v>
      </c>
      <c r="E84" s="41"/>
      <c r="F84" s="35"/>
    </row>
    <row r="85" spans="1:6" ht="12.75">
      <c r="A85" s="1">
        <v>78</v>
      </c>
      <c r="B85" s="16" t="s">
        <v>60</v>
      </c>
      <c r="C85" s="17" t="s">
        <v>5</v>
      </c>
      <c r="D85" s="67">
        <f>((0.1+0.12)*12+(0.09+0.08)*10+(0.04+0.04)*12)*1.2</f>
        <v>6.359999999999999</v>
      </c>
      <c r="E85" s="41"/>
      <c r="F85" s="35"/>
    </row>
    <row r="86" spans="1:6" ht="12.75">
      <c r="A86" s="1">
        <v>79</v>
      </c>
      <c r="B86" s="16" t="s">
        <v>14</v>
      </c>
      <c r="C86" s="17" t="s">
        <v>5</v>
      </c>
      <c r="D86" s="67">
        <f>(0.08*12+0.06*10+0.03*12)*1.2</f>
        <v>2.304</v>
      </c>
      <c r="E86" s="41"/>
      <c r="F86" s="35"/>
    </row>
    <row r="87" spans="1:6" ht="12.75">
      <c r="A87" s="1">
        <v>80</v>
      </c>
      <c r="B87" s="22" t="s">
        <v>48</v>
      </c>
      <c r="C87" s="17" t="s">
        <v>36</v>
      </c>
      <c r="D87" s="21">
        <v>34</v>
      </c>
      <c r="E87" s="41"/>
      <c r="F87" s="41"/>
    </row>
    <row r="88" spans="1:6" ht="12.75">
      <c r="A88" s="1">
        <v>81</v>
      </c>
      <c r="B88" s="16" t="s">
        <v>57</v>
      </c>
      <c r="C88" s="17" t="s">
        <v>36</v>
      </c>
      <c r="D88" s="21">
        <v>34</v>
      </c>
      <c r="E88" s="41"/>
      <c r="F88" s="41"/>
    </row>
    <row r="89" spans="1:6" ht="12.75">
      <c r="A89" s="1">
        <v>82</v>
      </c>
      <c r="B89" s="20" t="s">
        <v>23</v>
      </c>
      <c r="C89" s="17" t="s">
        <v>4</v>
      </c>
      <c r="D89" s="18">
        <f>1.8*4.8*0.55*12+1.8*3.2*0.55*10+1.6*1.6*0.55*12</f>
        <v>105.60000000000001</v>
      </c>
      <c r="E89" s="41"/>
      <c r="F89" s="41"/>
    </row>
    <row r="90" spans="1:6" ht="12.75">
      <c r="A90" s="1">
        <v>83</v>
      </c>
      <c r="B90" s="16" t="s">
        <v>64</v>
      </c>
      <c r="C90" s="17" t="s">
        <v>4</v>
      </c>
      <c r="D90" s="18">
        <f>D89*1.1</f>
        <v>116.16000000000003</v>
      </c>
      <c r="E90" s="41"/>
      <c r="F90" s="41"/>
    </row>
    <row r="91" spans="1:6" ht="12.75">
      <c r="A91" s="1">
        <v>84</v>
      </c>
      <c r="B91" s="16" t="s">
        <v>30</v>
      </c>
      <c r="C91" s="17" t="s">
        <v>31</v>
      </c>
      <c r="D91" s="18">
        <v>12</v>
      </c>
      <c r="E91" s="42"/>
      <c r="F91" s="41"/>
    </row>
    <row r="92" spans="1:6" ht="12.75">
      <c r="A92" s="1">
        <v>85</v>
      </c>
      <c r="B92" s="22" t="s">
        <v>2</v>
      </c>
      <c r="C92" s="17" t="s">
        <v>6</v>
      </c>
      <c r="D92" s="18">
        <f>D81</f>
        <v>184.14000000000001</v>
      </c>
      <c r="E92" s="41"/>
      <c r="F92" s="41"/>
    </row>
    <row r="93" spans="1:6" ht="12.75">
      <c r="A93" s="1">
        <v>86</v>
      </c>
      <c r="B93" s="6" t="s">
        <v>3</v>
      </c>
      <c r="C93" s="68" t="s">
        <v>37</v>
      </c>
      <c r="D93" s="32">
        <v>3</v>
      </c>
      <c r="E93" s="69"/>
      <c r="F93" s="70"/>
    </row>
    <row r="94" spans="1:6" ht="12.75">
      <c r="A94" s="1">
        <v>87</v>
      </c>
      <c r="B94" s="6" t="s">
        <v>35</v>
      </c>
      <c r="C94" s="68" t="s">
        <v>37</v>
      </c>
      <c r="D94" s="32">
        <v>5</v>
      </c>
      <c r="E94" s="69"/>
      <c r="F94" s="70"/>
    </row>
    <row r="95" spans="1:6" ht="12.75">
      <c r="A95" s="1"/>
      <c r="B95" s="60"/>
      <c r="C95" s="71"/>
      <c r="D95" s="32"/>
      <c r="E95" s="61"/>
      <c r="F95" s="62"/>
    </row>
    <row r="96" spans="2:6" ht="12.75">
      <c r="B96" s="72" t="s">
        <v>58</v>
      </c>
      <c r="C96" s="73"/>
      <c r="D96" s="74"/>
      <c r="E96" s="75"/>
      <c r="F96" s="76"/>
    </row>
    <row r="97" spans="2:6" ht="12.75">
      <c r="B97" s="31" t="s">
        <v>66</v>
      </c>
      <c r="C97"/>
      <c r="F97" s="77"/>
    </row>
    <row r="98" spans="2:6" ht="12.75">
      <c r="B98" s="31"/>
      <c r="C98"/>
      <c r="F98" s="72"/>
    </row>
    <row r="99" spans="2:6" ht="21" customHeight="1">
      <c r="B99" s="85"/>
      <c r="C99" s="86"/>
      <c r="D99" s="86"/>
      <c r="E99" s="86"/>
      <c r="F99" s="86"/>
    </row>
    <row r="100" spans="2:6" ht="15">
      <c r="B100" s="78"/>
      <c r="C100" s="79"/>
      <c r="D100" s="80"/>
      <c r="E100" s="78"/>
      <c r="F100" s="78"/>
    </row>
    <row r="101" spans="2:6" ht="15">
      <c r="B101" s="78"/>
      <c r="C101" s="79"/>
      <c r="D101" s="80"/>
      <c r="E101" s="78"/>
      <c r="F101" s="78"/>
    </row>
    <row r="102" spans="2:6" ht="15">
      <c r="B102" s="78"/>
      <c r="C102" s="79"/>
      <c r="D102" s="80"/>
      <c r="E102" s="78"/>
      <c r="F102" s="78"/>
    </row>
    <row r="103" spans="2:3" ht="12.75">
      <c r="B103" s="31"/>
      <c r="C103"/>
    </row>
    <row r="104" spans="2:3" ht="12.75">
      <c r="B104" s="31"/>
      <c r="C104"/>
    </row>
    <row r="105" spans="2:3" ht="12.75">
      <c r="B105" s="31"/>
      <c r="C105"/>
    </row>
    <row r="106" spans="2:3" ht="12.75">
      <c r="B106" s="31"/>
      <c r="C106"/>
    </row>
    <row r="107" spans="2:3" ht="12.75">
      <c r="B107" s="31"/>
      <c r="C107"/>
    </row>
    <row r="108" spans="2:3" ht="12.75">
      <c r="B108" s="31"/>
      <c r="C108"/>
    </row>
    <row r="109" spans="2:3" ht="12.75">
      <c r="B109" s="31"/>
      <c r="C109"/>
    </row>
    <row r="110" spans="2:3" ht="12.75">
      <c r="B110" s="31"/>
      <c r="C110"/>
    </row>
    <row r="111" spans="2:3" ht="12.75">
      <c r="B111" s="31"/>
      <c r="C111"/>
    </row>
    <row r="112" spans="2:3" ht="12.75">
      <c r="B112" s="31"/>
      <c r="C112"/>
    </row>
    <row r="113" spans="2:3" ht="12.75">
      <c r="B113" s="31"/>
      <c r="C113"/>
    </row>
    <row r="114" spans="2:3" ht="12.75">
      <c r="B114" s="31"/>
      <c r="C114"/>
    </row>
    <row r="115" spans="2:3" ht="12.75">
      <c r="B115" s="31"/>
      <c r="C115"/>
    </row>
    <row r="116" spans="2:3" ht="12.75">
      <c r="B116" s="31"/>
      <c r="C116"/>
    </row>
    <row r="117" spans="2:3" ht="12.75">
      <c r="B117" s="31"/>
      <c r="C117"/>
    </row>
    <row r="118" spans="2:3" ht="12.75">
      <c r="B118" s="31"/>
      <c r="C118"/>
    </row>
    <row r="119" spans="2:3" ht="12.75">
      <c r="B119" s="31"/>
      <c r="C119"/>
    </row>
    <row r="120" spans="2:3" ht="12.75">
      <c r="B120" s="31"/>
      <c r="C120"/>
    </row>
    <row r="121" spans="2:3" ht="12.75">
      <c r="B121" s="31"/>
      <c r="C121"/>
    </row>
    <row r="122" spans="2:3" ht="12.75">
      <c r="B122" s="31"/>
      <c r="C122"/>
    </row>
    <row r="123" spans="2:3" ht="12.75">
      <c r="B123" s="31"/>
      <c r="C123"/>
    </row>
    <row r="124" spans="2:3" ht="12.75">
      <c r="B124" s="31"/>
      <c r="C124"/>
    </row>
    <row r="125" spans="2:3" ht="12.75">
      <c r="B125" s="31"/>
      <c r="C125"/>
    </row>
    <row r="126" spans="2:3" ht="12.75">
      <c r="B126" s="31"/>
      <c r="C126"/>
    </row>
    <row r="127" spans="2:3" ht="12.75">
      <c r="B127" s="31"/>
      <c r="C127"/>
    </row>
    <row r="128" spans="2:3" ht="12.75">
      <c r="B128" s="31"/>
      <c r="C128"/>
    </row>
    <row r="129" spans="2:3" ht="12.75">
      <c r="B129" s="31"/>
      <c r="C129"/>
    </row>
    <row r="130" spans="2:3" ht="12.75">
      <c r="B130" s="31"/>
      <c r="C130"/>
    </row>
    <row r="131" spans="2:3" ht="12.75">
      <c r="B131" s="31"/>
      <c r="C131"/>
    </row>
    <row r="132" spans="2:3" ht="12.75">
      <c r="B132" s="31"/>
      <c r="C132"/>
    </row>
    <row r="133" spans="2:3" ht="12.75">
      <c r="B133" s="31"/>
      <c r="C133"/>
    </row>
    <row r="134" spans="2:3" ht="12.75">
      <c r="B134" s="31"/>
      <c r="C134"/>
    </row>
    <row r="135" spans="2:3" ht="12.75">
      <c r="B135" s="31"/>
      <c r="C135"/>
    </row>
    <row r="136" spans="2:3" ht="12.75">
      <c r="B136" s="31"/>
      <c r="C136"/>
    </row>
    <row r="137" spans="2:3" ht="12.75">
      <c r="B137" s="31"/>
      <c r="C137"/>
    </row>
    <row r="138" spans="2:3" ht="12.75">
      <c r="B138" s="31"/>
      <c r="C138"/>
    </row>
    <row r="139" spans="2:3" ht="12.75">
      <c r="B139" s="31"/>
      <c r="C139"/>
    </row>
    <row r="140" spans="2:3" ht="12.75">
      <c r="B140" s="31"/>
      <c r="C140"/>
    </row>
    <row r="141" spans="2:3" ht="12.75">
      <c r="B141" s="31"/>
      <c r="C141"/>
    </row>
    <row r="142" spans="2:3" ht="12.75">
      <c r="B142" s="31"/>
      <c r="C142"/>
    </row>
    <row r="143" spans="2:3" ht="12.75">
      <c r="B143" s="31"/>
      <c r="C143"/>
    </row>
    <row r="144" spans="2:3" ht="12.75">
      <c r="B144" s="31"/>
      <c r="C144"/>
    </row>
    <row r="145" spans="2:3" ht="12.75">
      <c r="B145" s="31"/>
      <c r="C145"/>
    </row>
    <row r="146" spans="2:3" ht="12.75">
      <c r="B146" s="31"/>
      <c r="C146"/>
    </row>
    <row r="147" spans="2:3" ht="12.75">
      <c r="B147" s="31"/>
      <c r="C147"/>
    </row>
    <row r="148" spans="2:3" ht="12.75">
      <c r="B148" s="31"/>
      <c r="C148"/>
    </row>
    <row r="149" spans="2:3" ht="12.75">
      <c r="B149" s="31"/>
      <c r="C149"/>
    </row>
    <row r="150" spans="2:3" ht="12.75">
      <c r="B150" s="31"/>
      <c r="C150"/>
    </row>
    <row r="151" spans="2:3" ht="12.75">
      <c r="B151" s="31"/>
      <c r="C151"/>
    </row>
    <row r="152" spans="2:3" ht="12.75">
      <c r="B152" s="31"/>
      <c r="C152"/>
    </row>
    <row r="153" spans="2:3" ht="12.75">
      <c r="B153" s="31"/>
      <c r="C153"/>
    </row>
    <row r="154" spans="2:3" ht="12.75">
      <c r="B154" s="31"/>
      <c r="C154"/>
    </row>
    <row r="155" spans="2:3" ht="12.75">
      <c r="B155" s="31"/>
      <c r="C155"/>
    </row>
    <row r="156" spans="2:3" ht="12.75">
      <c r="B156" s="31"/>
      <c r="C156"/>
    </row>
    <row r="157" spans="2:3" ht="12.75">
      <c r="B157" s="31"/>
      <c r="C157"/>
    </row>
    <row r="158" spans="2:3" ht="12.75">
      <c r="B158" s="31"/>
      <c r="C158"/>
    </row>
    <row r="159" spans="2:3" ht="12.75">
      <c r="B159" s="31"/>
      <c r="C159"/>
    </row>
    <row r="160" spans="2:3" ht="12.75">
      <c r="B160" s="31"/>
      <c r="C160"/>
    </row>
    <row r="161" spans="2:3" ht="12.75">
      <c r="B161" s="31"/>
      <c r="C161"/>
    </row>
    <row r="162" spans="2:3" ht="12.75">
      <c r="B162" s="31"/>
      <c r="C162"/>
    </row>
    <row r="163" spans="2:3" ht="12.75">
      <c r="B163" s="31"/>
      <c r="C163"/>
    </row>
    <row r="164" spans="2:3" ht="12.75">
      <c r="B164" s="31"/>
      <c r="C164"/>
    </row>
    <row r="165" spans="2:3" ht="12.75">
      <c r="B165" s="31"/>
      <c r="C165"/>
    </row>
    <row r="166" spans="2:3" ht="12.75">
      <c r="B166" s="31"/>
      <c r="C166"/>
    </row>
    <row r="167" spans="2:3" ht="12.75">
      <c r="B167" s="31"/>
      <c r="C167"/>
    </row>
    <row r="168" spans="2:3" ht="12.75">
      <c r="B168" s="31"/>
      <c r="C168"/>
    </row>
    <row r="169" spans="2:3" ht="12.75">
      <c r="B169" s="31"/>
      <c r="C169"/>
    </row>
    <row r="170" spans="2:3" ht="12.75">
      <c r="B170" s="31"/>
      <c r="C170"/>
    </row>
    <row r="171" spans="2:3" ht="12.75">
      <c r="B171" s="31"/>
      <c r="C171"/>
    </row>
    <row r="172" spans="2:3" ht="12.75">
      <c r="B172" s="31"/>
      <c r="C172"/>
    </row>
    <row r="173" spans="2:3" ht="12.75">
      <c r="B173" s="31"/>
      <c r="C173"/>
    </row>
    <row r="174" spans="2:3" ht="12.75">
      <c r="B174" s="31"/>
      <c r="C174"/>
    </row>
    <row r="175" spans="2:3" ht="12.75">
      <c r="B175" s="31"/>
      <c r="C175"/>
    </row>
    <row r="176" spans="2:3" ht="12.75">
      <c r="B176" s="31"/>
      <c r="C176"/>
    </row>
    <row r="177" spans="2:3" ht="12.75">
      <c r="B177" s="31"/>
      <c r="C177"/>
    </row>
    <row r="178" spans="2:3" ht="12.75">
      <c r="B178" s="31"/>
      <c r="C178"/>
    </row>
    <row r="179" spans="2:3" ht="12.75">
      <c r="B179" s="31"/>
      <c r="C179"/>
    </row>
    <row r="180" spans="2:3" ht="12.75">
      <c r="B180" s="31"/>
      <c r="C180"/>
    </row>
    <row r="181" spans="2:3" ht="12.75">
      <c r="B181" s="31"/>
      <c r="C181"/>
    </row>
    <row r="182" spans="2:3" ht="12.75">
      <c r="B182" s="31"/>
      <c r="C182"/>
    </row>
    <row r="183" spans="2:3" ht="12.75">
      <c r="B183" s="31"/>
      <c r="C183"/>
    </row>
    <row r="184" spans="2:3" ht="12.75">
      <c r="B184" s="31"/>
      <c r="C184"/>
    </row>
    <row r="185" spans="2:3" ht="12.75">
      <c r="B185" s="31"/>
      <c r="C185"/>
    </row>
    <row r="186" spans="2:3" ht="12.75">
      <c r="B186" s="31"/>
      <c r="C186"/>
    </row>
    <row r="187" spans="2:3" ht="12.75">
      <c r="B187" s="31"/>
      <c r="C187"/>
    </row>
    <row r="188" spans="2:3" ht="12.75">
      <c r="B188" s="31"/>
      <c r="C188"/>
    </row>
    <row r="189" spans="2:3" ht="12.75">
      <c r="B189" s="31"/>
      <c r="C189"/>
    </row>
    <row r="190" spans="2:3" ht="12.75">
      <c r="B190" s="31"/>
      <c r="C190"/>
    </row>
    <row r="191" spans="2:3" ht="12.75">
      <c r="B191" s="31"/>
      <c r="C191"/>
    </row>
    <row r="192" spans="2:3" ht="12.75">
      <c r="B192" s="31"/>
      <c r="C192"/>
    </row>
    <row r="193" spans="2:3" ht="12.75">
      <c r="B193" s="31"/>
      <c r="C193"/>
    </row>
    <row r="194" spans="2:3" ht="12.75">
      <c r="B194" s="31"/>
      <c r="C194"/>
    </row>
    <row r="195" spans="2:3" ht="12.75">
      <c r="B195" s="31"/>
      <c r="C195"/>
    </row>
    <row r="196" spans="2:3" ht="12.75">
      <c r="B196" s="31"/>
      <c r="C196"/>
    </row>
    <row r="197" spans="2:3" ht="12.75">
      <c r="B197" s="31"/>
      <c r="C197"/>
    </row>
    <row r="198" spans="2:3" ht="12.75">
      <c r="B198" s="31"/>
      <c r="C198"/>
    </row>
    <row r="199" spans="2:3" ht="12.75">
      <c r="B199" s="31"/>
      <c r="C199"/>
    </row>
    <row r="200" spans="2:3" ht="12.75">
      <c r="B200" s="31"/>
      <c r="C200"/>
    </row>
    <row r="201" spans="2:3" ht="12.75">
      <c r="B201" s="31"/>
      <c r="C201"/>
    </row>
    <row r="202" spans="2:3" ht="12.75">
      <c r="B202" s="31"/>
      <c r="C202"/>
    </row>
    <row r="203" spans="2:3" ht="12.75">
      <c r="B203" s="31"/>
      <c r="C203"/>
    </row>
    <row r="204" spans="2:3" ht="12.75">
      <c r="B204" s="31"/>
      <c r="C204"/>
    </row>
    <row r="205" spans="2:3" ht="12.75">
      <c r="B205" s="31"/>
      <c r="C205"/>
    </row>
    <row r="206" spans="2:3" ht="12.75">
      <c r="B206" s="31"/>
      <c r="C206"/>
    </row>
    <row r="207" spans="2:3" ht="12.75">
      <c r="B207" s="31"/>
      <c r="C207"/>
    </row>
    <row r="208" spans="2:3" ht="12.75">
      <c r="B208" s="31"/>
      <c r="C208"/>
    </row>
    <row r="209" spans="2:3" ht="12.75">
      <c r="B209" s="31"/>
      <c r="C209"/>
    </row>
    <row r="210" spans="2:3" ht="12.75">
      <c r="B210" s="31"/>
      <c r="C210"/>
    </row>
    <row r="211" spans="2:3" ht="12.75">
      <c r="B211" s="31"/>
      <c r="C211"/>
    </row>
    <row r="212" spans="2:3" ht="12.75">
      <c r="B212" s="31"/>
      <c r="C212"/>
    </row>
    <row r="213" spans="2:3" ht="12.75">
      <c r="B213" s="31"/>
      <c r="C213"/>
    </row>
    <row r="214" spans="2:3" ht="12.75">
      <c r="B214" s="31"/>
      <c r="C214"/>
    </row>
    <row r="215" spans="2:3" ht="12.75">
      <c r="B215" s="31"/>
      <c r="C215"/>
    </row>
    <row r="216" spans="2:3" ht="12.75">
      <c r="B216" s="31"/>
      <c r="C216"/>
    </row>
    <row r="217" spans="2:3" ht="12.75">
      <c r="B217" s="31"/>
      <c r="C217"/>
    </row>
    <row r="218" spans="2:3" ht="12.75">
      <c r="B218" s="31"/>
      <c r="C218"/>
    </row>
    <row r="219" spans="2:3" ht="12.75">
      <c r="B219" s="31"/>
      <c r="C219"/>
    </row>
    <row r="220" spans="2:3" ht="12.75">
      <c r="B220" s="31"/>
      <c r="C220"/>
    </row>
    <row r="221" spans="2:3" ht="12.75">
      <c r="B221" s="31"/>
      <c r="C221"/>
    </row>
    <row r="222" spans="2:3" ht="12.75">
      <c r="B222" s="31"/>
      <c r="C222"/>
    </row>
    <row r="223" spans="2:3" ht="12.75">
      <c r="B223" s="31"/>
      <c r="C223"/>
    </row>
    <row r="224" spans="2:3" ht="12.75">
      <c r="B224" s="31"/>
      <c r="C224"/>
    </row>
    <row r="225" spans="2:3" ht="12.75">
      <c r="B225" s="31"/>
      <c r="C225"/>
    </row>
    <row r="226" spans="2:3" ht="12.75">
      <c r="B226" s="31"/>
      <c r="C226"/>
    </row>
    <row r="227" spans="2:3" ht="12.75">
      <c r="B227" s="31"/>
      <c r="C227"/>
    </row>
    <row r="228" spans="2:3" ht="12.75">
      <c r="B228" s="31"/>
      <c r="C228"/>
    </row>
    <row r="229" spans="2:3" ht="12.75">
      <c r="B229" s="31"/>
      <c r="C229"/>
    </row>
    <row r="230" spans="2:3" ht="12.75">
      <c r="B230" s="31"/>
      <c r="C230"/>
    </row>
    <row r="231" spans="2:3" ht="12.75">
      <c r="B231" s="31"/>
      <c r="C231"/>
    </row>
    <row r="232" spans="2:3" ht="12.75">
      <c r="B232" s="31"/>
      <c r="C232"/>
    </row>
    <row r="233" spans="2:3" ht="12.75">
      <c r="B233" s="31"/>
      <c r="C233"/>
    </row>
    <row r="234" spans="2:3" ht="12.75">
      <c r="B234" s="31"/>
      <c r="C234"/>
    </row>
    <row r="235" spans="2:3" ht="12.75">
      <c r="B235" s="31"/>
      <c r="C235"/>
    </row>
    <row r="236" spans="2:3" ht="12.75">
      <c r="B236" s="31"/>
      <c r="C236"/>
    </row>
    <row r="237" spans="2:3" ht="12.75">
      <c r="B237" s="31"/>
      <c r="C237"/>
    </row>
    <row r="238" spans="2:3" ht="12.75">
      <c r="B238" s="31"/>
      <c r="C238"/>
    </row>
    <row r="239" spans="2:3" ht="12.75">
      <c r="B239" s="31"/>
      <c r="C239"/>
    </row>
    <row r="240" spans="2:3" ht="12.75">
      <c r="B240" s="31"/>
      <c r="C240"/>
    </row>
    <row r="241" spans="2:3" ht="12.75">
      <c r="B241" s="31"/>
      <c r="C241"/>
    </row>
    <row r="242" spans="2:3" ht="12.75">
      <c r="B242" s="31"/>
      <c r="C242"/>
    </row>
    <row r="243" spans="2:3" ht="12.75">
      <c r="B243" s="31"/>
      <c r="C243"/>
    </row>
    <row r="244" spans="2:3" ht="12.75">
      <c r="B244" s="31"/>
      <c r="C244"/>
    </row>
    <row r="245" spans="2:3" ht="12.75">
      <c r="B245" s="31"/>
      <c r="C245"/>
    </row>
    <row r="246" spans="2:3" ht="12.75">
      <c r="B246" s="31"/>
      <c r="C246"/>
    </row>
    <row r="247" spans="2:3" ht="12.75">
      <c r="B247" s="31"/>
      <c r="C247"/>
    </row>
    <row r="248" spans="2:3" ht="12.75">
      <c r="B248" s="31"/>
      <c r="C248"/>
    </row>
    <row r="249" spans="2:3" ht="12.75">
      <c r="B249" s="31"/>
      <c r="C249"/>
    </row>
    <row r="250" spans="2:3" ht="12.75">
      <c r="B250" s="31"/>
      <c r="C250"/>
    </row>
    <row r="251" spans="2:3" ht="12.75">
      <c r="B251" s="31"/>
      <c r="C251"/>
    </row>
    <row r="252" spans="2:3" ht="12.75">
      <c r="B252" s="31"/>
      <c r="C252"/>
    </row>
    <row r="253" spans="2:3" ht="12.75">
      <c r="B253" s="31"/>
      <c r="C253"/>
    </row>
    <row r="254" spans="2:3" ht="12.75">
      <c r="B254" s="31"/>
      <c r="C254"/>
    </row>
    <row r="255" spans="2:3" ht="12.75">
      <c r="B255" s="31"/>
      <c r="C255"/>
    </row>
    <row r="256" spans="2:3" ht="12.75">
      <c r="B256" s="31"/>
      <c r="C256"/>
    </row>
    <row r="257" spans="2:3" ht="12.75">
      <c r="B257" s="31"/>
      <c r="C257"/>
    </row>
    <row r="258" spans="2:3" ht="12.75">
      <c r="B258" s="31"/>
      <c r="C258"/>
    </row>
    <row r="259" spans="2:3" ht="12.75">
      <c r="B259" s="31"/>
      <c r="C259"/>
    </row>
    <row r="260" spans="2:3" ht="12.75">
      <c r="B260" s="31"/>
      <c r="C260"/>
    </row>
    <row r="261" spans="2:3" ht="12.75">
      <c r="B261" s="31"/>
      <c r="C261"/>
    </row>
    <row r="262" spans="2:3" ht="12.75">
      <c r="B262" s="31"/>
      <c r="C262"/>
    </row>
    <row r="263" spans="2:3" ht="12.75">
      <c r="B263" s="31"/>
      <c r="C263"/>
    </row>
    <row r="264" spans="2:3" ht="12.75">
      <c r="B264" s="31"/>
      <c r="C264"/>
    </row>
    <row r="265" spans="2:3" ht="12.75">
      <c r="B265" s="31"/>
      <c r="C265"/>
    </row>
    <row r="266" spans="2:3" ht="12.75">
      <c r="B266" s="31"/>
      <c r="C266"/>
    </row>
    <row r="267" spans="2:3" ht="12.75">
      <c r="B267" s="31"/>
      <c r="C267"/>
    </row>
    <row r="268" spans="2:3" ht="12.75">
      <c r="B268" s="31"/>
      <c r="C268"/>
    </row>
    <row r="269" spans="2:3" ht="12.75">
      <c r="B269" s="31"/>
      <c r="C269"/>
    </row>
    <row r="270" spans="2:3" ht="12.75">
      <c r="B270" s="31"/>
      <c r="C270"/>
    </row>
    <row r="271" spans="2:3" ht="12.75">
      <c r="B271" s="31"/>
      <c r="C271"/>
    </row>
    <row r="272" spans="2:3" ht="12.75">
      <c r="B272" s="31"/>
      <c r="C272"/>
    </row>
    <row r="273" spans="2:3" ht="12.75">
      <c r="B273" s="31"/>
      <c r="C273"/>
    </row>
    <row r="274" spans="2:3" ht="12.75">
      <c r="B274" s="31"/>
      <c r="C274"/>
    </row>
    <row r="275" spans="2:3" ht="12.75">
      <c r="B275" s="31"/>
      <c r="C275"/>
    </row>
    <row r="276" spans="2:3" ht="12.75">
      <c r="B276" s="31"/>
      <c r="C276"/>
    </row>
    <row r="277" spans="2:3" ht="12.75">
      <c r="B277" s="31"/>
      <c r="C277"/>
    </row>
    <row r="278" spans="2:3" ht="12.75">
      <c r="B278" s="31"/>
      <c r="C278"/>
    </row>
    <row r="279" spans="2:3" ht="12.75">
      <c r="B279" s="31"/>
      <c r="C279"/>
    </row>
    <row r="280" spans="2:3" ht="12.75">
      <c r="B280" s="31"/>
      <c r="C280"/>
    </row>
    <row r="281" spans="2:3" ht="12.75">
      <c r="B281" s="31"/>
      <c r="C281"/>
    </row>
    <row r="282" spans="2:3" ht="12.75">
      <c r="B282" s="31"/>
      <c r="C282"/>
    </row>
    <row r="283" spans="2:3" ht="12.75">
      <c r="B283" s="31"/>
      <c r="C283"/>
    </row>
    <row r="284" spans="2:3" ht="12.75">
      <c r="B284" s="31"/>
      <c r="C284"/>
    </row>
    <row r="285" spans="2:3" ht="12.75">
      <c r="B285" s="31"/>
      <c r="C285"/>
    </row>
    <row r="286" spans="2:3" ht="12.75">
      <c r="B286" s="31"/>
      <c r="C286"/>
    </row>
    <row r="287" spans="2:3" ht="12.75">
      <c r="B287" s="31"/>
      <c r="C287"/>
    </row>
    <row r="288" spans="2:3" ht="12.75">
      <c r="B288" s="31"/>
      <c r="C288"/>
    </row>
    <row r="289" spans="2:3" ht="12.75">
      <c r="B289" s="31"/>
      <c r="C289"/>
    </row>
    <row r="290" spans="2:3" ht="12.75">
      <c r="B290" s="31"/>
      <c r="C290"/>
    </row>
    <row r="291" spans="2:3" ht="12.75">
      <c r="B291" s="31"/>
      <c r="C291"/>
    </row>
    <row r="292" spans="2:3" ht="12.75">
      <c r="B292" s="31"/>
      <c r="C292"/>
    </row>
    <row r="293" spans="2:3" ht="12.75">
      <c r="B293" s="31"/>
      <c r="C293"/>
    </row>
    <row r="294" spans="2:3" ht="12.75">
      <c r="B294" s="31"/>
      <c r="C294"/>
    </row>
    <row r="295" spans="2:3" ht="12.75">
      <c r="B295" s="31"/>
      <c r="C295"/>
    </row>
    <row r="296" spans="2:3" ht="12.75">
      <c r="B296" s="31"/>
      <c r="C296"/>
    </row>
    <row r="297" spans="2:3" ht="12.75">
      <c r="B297" s="31"/>
      <c r="C297"/>
    </row>
    <row r="298" spans="2:3" ht="12.75">
      <c r="B298" s="31"/>
      <c r="C298"/>
    </row>
    <row r="299" spans="2:3" ht="12.75">
      <c r="B299" s="31"/>
      <c r="C299"/>
    </row>
    <row r="300" spans="2:3" ht="12.75">
      <c r="B300" s="31"/>
      <c r="C300"/>
    </row>
    <row r="301" spans="2:3" ht="12.75">
      <c r="B301" s="31"/>
      <c r="C301"/>
    </row>
    <row r="302" spans="2:3" ht="12.75">
      <c r="B302" s="31"/>
      <c r="C302"/>
    </row>
    <row r="303" spans="2:3" ht="12.75">
      <c r="B303" s="31"/>
      <c r="C303"/>
    </row>
    <row r="304" spans="2:3" ht="12.75">
      <c r="B304" s="31"/>
      <c r="C304"/>
    </row>
    <row r="305" spans="2:3" ht="12.75">
      <c r="B305" s="31"/>
      <c r="C305"/>
    </row>
    <row r="306" spans="2:3" ht="12.75">
      <c r="B306" s="31"/>
      <c r="C306"/>
    </row>
    <row r="307" spans="2:3" ht="12.75">
      <c r="B307" s="31"/>
      <c r="C307"/>
    </row>
    <row r="308" spans="2:3" ht="12.75">
      <c r="B308" s="31"/>
      <c r="C308"/>
    </row>
    <row r="309" spans="2:3" ht="12.75">
      <c r="B309" s="31"/>
      <c r="C309"/>
    </row>
    <row r="310" spans="2:3" ht="12.75">
      <c r="B310" s="31"/>
      <c r="C310"/>
    </row>
    <row r="311" spans="2:3" ht="12.75">
      <c r="B311" s="31"/>
      <c r="C311"/>
    </row>
    <row r="312" spans="2:3" ht="12.75">
      <c r="B312" s="31"/>
      <c r="C312"/>
    </row>
    <row r="313" spans="2:3" ht="12.75">
      <c r="B313" s="31"/>
      <c r="C313"/>
    </row>
    <row r="314" spans="2:3" ht="12.75">
      <c r="B314" s="31"/>
      <c r="C314"/>
    </row>
    <row r="315" spans="2:3" ht="12.75">
      <c r="B315" s="31"/>
      <c r="C315"/>
    </row>
    <row r="316" spans="2:3" ht="12.75">
      <c r="B316" s="31"/>
      <c r="C316"/>
    </row>
    <row r="317" spans="2:3" ht="12.75">
      <c r="B317" s="31"/>
      <c r="C317"/>
    </row>
    <row r="318" spans="2:3" ht="12.75">
      <c r="B318" s="31"/>
      <c r="C318"/>
    </row>
    <row r="319" spans="2:3" ht="12.75">
      <c r="B319" s="31"/>
      <c r="C319"/>
    </row>
    <row r="320" spans="2:3" ht="12.75">
      <c r="B320" s="31"/>
      <c r="C320"/>
    </row>
    <row r="321" spans="2:3" ht="12.75">
      <c r="B321" s="31"/>
      <c r="C321"/>
    </row>
    <row r="322" spans="2:3" ht="12.75">
      <c r="B322" s="31"/>
      <c r="C322"/>
    </row>
    <row r="323" spans="2:3" ht="12.75">
      <c r="B323" s="31"/>
      <c r="C323"/>
    </row>
    <row r="324" spans="2:3" ht="12.75">
      <c r="B324" s="31"/>
      <c r="C324"/>
    </row>
    <row r="325" spans="2:3" ht="12.75">
      <c r="B325" s="31"/>
      <c r="C325"/>
    </row>
    <row r="326" spans="2:3" ht="12.75">
      <c r="B326" s="31"/>
      <c r="C326"/>
    </row>
    <row r="327" spans="2:3" ht="12.75">
      <c r="B327" s="31"/>
      <c r="C327"/>
    </row>
    <row r="328" spans="2:3" ht="12.75">
      <c r="B328" s="31"/>
      <c r="C328"/>
    </row>
    <row r="329" spans="2:3" ht="12.75">
      <c r="B329" s="31"/>
      <c r="C329"/>
    </row>
    <row r="330" spans="2:3" ht="12.75">
      <c r="B330" s="31"/>
      <c r="C330"/>
    </row>
    <row r="331" spans="2:3" ht="12.75">
      <c r="B331" s="31"/>
      <c r="C331"/>
    </row>
    <row r="332" spans="2:3" ht="12.75">
      <c r="B332" s="31"/>
      <c r="C332"/>
    </row>
    <row r="333" spans="2:3" ht="12.75">
      <c r="B333" s="31"/>
      <c r="C333"/>
    </row>
    <row r="334" spans="2:3" ht="12.75">
      <c r="B334" s="31"/>
      <c r="C334"/>
    </row>
    <row r="335" spans="2:3" ht="12.75">
      <c r="B335" s="31"/>
      <c r="C335"/>
    </row>
    <row r="336" spans="2:3" ht="12.75">
      <c r="B336" s="31"/>
      <c r="C336"/>
    </row>
    <row r="337" spans="2:3" ht="12.75">
      <c r="B337" s="31"/>
      <c r="C337"/>
    </row>
    <row r="338" spans="2:3" ht="12.75">
      <c r="B338" s="31"/>
      <c r="C338"/>
    </row>
    <row r="339" spans="2:3" ht="12.75">
      <c r="B339" s="31"/>
      <c r="C339"/>
    </row>
    <row r="340" spans="2:3" ht="12.75">
      <c r="B340" s="31"/>
      <c r="C340"/>
    </row>
    <row r="341" spans="2:3" ht="12.75">
      <c r="B341" s="31"/>
      <c r="C341"/>
    </row>
    <row r="342" spans="2:3" ht="12.75">
      <c r="B342" s="31"/>
      <c r="C342"/>
    </row>
    <row r="343" spans="2:3" ht="12.75">
      <c r="B343" s="31"/>
      <c r="C343"/>
    </row>
    <row r="344" spans="2:3" ht="12.75">
      <c r="B344" s="31"/>
      <c r="C344"/>
    </row>
    <row r="345" spans="2:3" ht="12.75">
      <c r="B345" s="31"/>
      <c r="C345"/>
    </row>
    <row r="346" spans="2:3" ht="12.75">
      <c r="B346" s="31"/>
      <c r="C346"/>
    </row>
    <row r="347" spans="2:3" ht="12.75">
      <c r="B347" s="31"/>
      <c r="C347"/>
    </row>
    <row r="348" spans="2:3" ht="12.75">
      <c r="B348" s="31"/>
      <c r="C348"/>
    </row>
    <row r="349" spans="2:3" ht="12.75">
      <c r="B349" s="31"/>
      <c r="C349"/>
    </row>
    <row r="350" spans="2:3" ht="12.75">
      <c r="B350" s="31"/>
      <c r="C350"/>
    </row>
    <row r="351" spans="2:3" ht="12.75">
      <c r="B351" s="31"/>
      <c r="C351"/>
    </row>
    <row r="352" spans="2:3" ht="12.75">
      <c r="B352" s="31"/>
      <c r="C352"/>
    </row>
    <row r="353" spans="2:3" ht="12.75">
      <c r="B353" s="31"/>
      <c r="C353"/>
    </row>
    <row r="354" spans="2:3" ht="12.75">
      <c r="B354" s="31"/>
      <c r="C354"/>
    </row>
    <row r="355" spans="2:3" ht="12.75">
      <c r="B355" s="31"/>
      <c r="C355"/>
    </row>
    <row r="356" spans="2:3" ht="12.75">
      <c r="B356" s="31"/>
      <c r="C356"/>
    </row>
    <row r="357" spans="2:3" ht="12.75">
      <c r="B357" s="31"/>
      <c r="C357"/>
    </row>
    <row r="358" spans="2:3" ht="12.75">
      <c r="B358" s="31"/>
      <c r="C358"/>
    </row>
    <row r="359" spans="2:3" ht="12.75">
      <c r="B359" s="31"/>
      <c r="C359"/>
    </row>
    <row r="360" spans="2:3" ht="12.75">
      <c r="B360" s="31"/>
      <c r="C360"/>
    </row>
    <row r="361" spans="2:3" ht="12.75">
      <c r="B361" s="31"/>
      <c r="C361"/>
    </row>
    <row r="362" spans="2:3" ht="12.75">
      <c r="B362" s="31"/>
      <c r="C362"/>
    </row>
    <row r="363" spans="2:3" ht="12.75">
      <c r="B363" s="31"/>
      <c r="C363"/>
    </row>
    <row r="364" spans="2:3" ht="12.75">
      <c r="B364" s="31"/>
      <c r="C364"/>
    </row>
    <row r="365" spans="2:3" ht="12.75">
      <c r="B365" s="31"/>
      <c r="C365"/>
    </row>
    <row r="366" spans="2:3" ht="12.75">
      <c r="B366" s="31"/>
      <c r="C366"/>
    </row>
    <row r="367" spans="2:3" ht="12.75">
      <c r="B367" s="31"/>
      <c r="C367"/>
    </row>
    <row r="368" spans="2:3" ht="12.75">
      <c r="B368" s="31"/>
      <c r="C368"/>
    </row>
    <row r="369" spans="2:3" ht="12.75">
      <c r="B369" s="31"/>
      <c r="C369"/>
    </row>
    <row r="370" spans="2:3" ht="12.75">
      <c r="B370" s="31"/>
      <c r="C370"/>
    </row>
    <row r="371" spans="2:3" ht="12.75">
      <c r="B371" s="31"/>
      <c r="C371"/>
    </row>
    <row r="372" spans="2:3" ht="12.75">
      <c r="B372" s="31"/>
      <c r="C372"/>
    </row>
    <row r="373" spans="2:3" ht="12.75">
      <c r="B373" s="31"/>
      <c r="C373"/>
    </row>
    <row r="374" spans="2:3" ht="12.75">
      <c r="B374" s="31"/>
      <c r="C374"/>
    </row>
    <row r="375" spans="2:3" ht="12.75">
      <c r="B375" s="31"/>
      <c r="C375"/>
    </row>
    <row r="376" spans="2:3" ht="12.75">
      <c r="B376" s="31"/>
      <c r="C376"/>
    </row>
    <row r="377" spans="2:3" ht="12.75">
      <c r="B377" s="31"/>
      <c r="C377"/>
    </row>
    <row r="378" spans="2:3" ht="12.75">
      <c r="B378" s="31"/>
      <c r="C378"/>
    </row>
    <row r="379" spans="2:3" ht="12.75">
      <c r="B379" s="31"/>
      <c r="C379"/>
    </row>
    <row r="380" spans="2:3" ht="12.75">
      <c r="B380" s="31"/>
      <c r="C380"/>
    </row>
    <row r="381" spans="2:3" ht="12.75">
      <c r="B381" s="31"/>
      <c r="C381"/>
    </row>
    <row r="382" spans="2:3" ht="12.75">
      <c r="B382" s="31"/>
      <c r="C382"/>
    </row>
    <row r="383" spans="2:3" ht="12.75">
      <c r="B383" s="31"/>
      <c r="C383"/>
    </row>
    <row r="384" spans="2:3" ht="12.75">
      <c r="B384" s="31"/>
      <c r="C384"/>
    </row>
    <row r="385" spans="2:3" ht="12.75">
      <c r="B385" s="31"/>
      <c r="C385"/>
    </row>
    <row r="386" spans="2:3" ht="12.75">
      <c r="B386" s="31"/>
      <c r="C386"/>
    </row>
    <row r="387" spans="2:3" ht="12.75">
      <c r="B387" s="31"/>
      <c r="C387"/>
    </row>
    <row r="388" spans="2:3" ht="12.75">
      <c r="B388" s="31"/>
      <c r="C388"/>
    </row>
    <row r="389" spans="2:3" ht="12.75">
      <c r="B389" s="31"/>
      <c r="C389"/>
    </row>
    <row r="390" spans="2:3" ht="12.75">
      <c r="B390" s="31"/>
      <c r="C390"/>
    </row>
    <row r="391" spans="2:3" ht="12.75">
      <c r="B391" s="31"/>
      <c r="C391"/>
    </row>
    <row r="392" spans="2:3" ht="12.75">
      <c r="B392" s="31"/>
      <c r="C392"/>
    </row>
    <row r="393" spans="2:3" ht="12.75">
      <c r="B393" s="31"/>
      <c r="C393"/>
    </row>
    <row r="394" spans="2:3" ht="12.75">
      <c r="B394" s="31"/>
      <c r="C394"/>
    </row>
    <row r="395" spans="2:3" ht="12.75">
      <c r="B395" s="31"/>
      <c r="C395"/>
    </row>
    <row r="396" spans="2:3" ht="12.75">
      <c r="B396" s="31"/>
      <c r="C396"/>
    </row>
    <row r="397" spans="2:3" ht="12.75">
      <c r="B397" s="31"/>
      <c r="C397"/>
    </row>
    <row r="398" spans="2:3" ht="12.75">
      <c r="B398" s="31"/>
      <c r="C398"/>
    </row>
    <row r="399" spans="2:3" ht="12.75">
      <c r="B399" s="31"/>
      <c r="C399"/>
    </row>
    <row r="400" spans="2:3" ht="12.75">
      <c r="B400" s="31"/>
      <c r="C400"/>
    </row>
    <row r="401" spans="2:3" ht="12.75">
      <c r="B401" s="31"/>
      <c r="C401"/>
    </row>
    <row r="402" spans="2:3" ht="12.75">
      <c r="B402" s="31"/>
      <c r="C402"/>
    </row>
    <row r="403" spans="2:3" ht="12.75">
      <c r="B403" s="31"/>
      <c r="C403"/>
    </row>
    <row r="404" spans="2:3" ht="12.75">
      <c r="B404" s="31"/>
      <c r="C404"/>
    </row>
    <row r="405" spans="2:3" ht="12.75">
      <c r="B405" s="31"/>
      <c r="C405"/>
    </row>
    <row r="406" spans="2:3" ht="12.75">
      <c r="B406" s="31"/>
      <c r="C406"/>
    </row>
    <row r="407" spans="2:3" ht="12.75">
      <c r="B407" s="31"/>
      <c r="C407"/>
    </row>
    <row r="408" spans="2:3" ht="12.75">
      <c r="B408" s="31"/>
      <c r="C408"/>
    </row>
    <row r="409" spans="2:3" ht="12.75">
      <c r="B409" s="31"/>
      <c r="C409"/>
    </row>
    <row r="410" spans="2:3" ht="12.75">
      <c r="B410" s="31"/>
      <c r="C410"/>
    </row>
    <row r="411" spans="2:3" ht="12.75">
      <c r="B411" s="31"/>
      <c r="C411"/>
    </row>
    <row r="412" spans="2:3" ht="12.75">
      <c r="B412" s="31"/>
      <c r="C412"/>
    </row>
    <row r="413" spans="2:3" ht="12.75">
      <c r="B413" s="31"/>
      <c r="C413"/>
    </row>
    <row r="414" spans="2:3" ht="12.75">
      <c r="B414" s="31"/>
      <c r="C414"/>
    </row>
    <row r="415" spans="2:3" ht="12.75">
      <c r="B415" s="31"/>
      <c r="C415"/>
    </row>
    <row r="416" spans="2:3" ht="12.75">
      <c r="B416" s="31"/>
      <c r="C416"/>
    </row>
    <row r="417" spans="2:3" ht="12.75">
      <c r="B417" s="31"/>
      <c r="C417"/>
    </row>
    <row r="418" spans="2:3" ht="12.75">
      <c r="B418" s="31"/>
      <c r="C418"/>
    </row>
    <row r="419" spans="2:3" ht="12.75">
      <c r="B419" s="31"/>
      <c r="C419"/>
    </row>
    <row r="420" spans="2:3" ht="12.75">
      <c r="B420" s="31"/>
      <c r="C420"/>
    </row>
    <row r="421" spans="2:3" ht="12.75">
      <c r="B421" s="31"/>
      <c r="C421"/>
    </row>
    <row r="422" spans="2:3" ht="12.75">
      <c r="B422" s="31"/>
      <c r="C422"/>
    </row>
    <row r="423" spans="2:3" ht="12.75">
      <c r="B423" s="31"/>
      <c r="C423"/>
    </row>
    <row r="424" spans="2:3" ht="12.75">
      <c r="B424" s="31"/>
      <c r="C424"/>
    </row>
    <row r="425" spans="2:3" ht="12.75">
      <c r="B425" s="31"/>
      <c r="C425"/>
    </row>
    <row r="426" spans="2:3" ht="12.75">
      <c r="B426" s="31"/>
      <c r="C426"/>
    </row>
    <row r="427" spans="2:3" ht="12.75">
      <c r="B427" s="31"/>
      <c r="C427"/>
    </row>
    <row r="428" spans="2:3" ht="12.75">
      <c r="B428" s="31"/>
      <c r="C428"/>
    </row>
    <row r="429" spans="2:3" ht="12.75">
      <c r="B429" s="31"/>
      <c r="C429"/>
    </row>
    <row r="430" spans="2:3" ht="12.75">
      <c r="B430" s="31"/>
      <c r="C430"/>
    </row>
    <row r="431" spans="2:3" ht="12.75">
      <c r="B431" s="31"/>
      <c r="C431"/>
    </row>
    <row r="432" spans="2:3" ht="12.75">
      <c r="B432" s="31"/>
      <c r="C432"/>
    </row>
    <row r="433" spans="2:3" ht="12.75">
      <c r="B433" s="31"/>
      <c r="C433"/>
    </row>
    <row r="434" spans="2:3" ht="12.75">
      <c r="B434" s="31"/>
      <c r="C434"/>
    </row>
    <row r="435" spans="2:3" ht="12.75">
      <c r="B435" s="31"/>
      <c r="C435"/>
    </row>
    <row r="436" spans="2:3" ht="12.75">
      <c r="B436" s="31"/>
      <c r="C436"/>
    </row>
    <row r="437" spans="2:3" ht="12.75">
      <c r="B437" s="31"/>
      <c r="C437"/>
    </row>
    <row r="438" spans="2:3" ht="12.75">
      <c r="B438" s="31"/>
      <c r="C438"/>
    </row>
    <row r="439" spans="2:3" ht="12.75">
      <c r="B439" s="31"/>
      <c r="C439"/>
    </row>
    <row r="440" spans="2:3" ht="12.75">
      <c r="B440" s="31"/>
      <c r="C440"/>
    </row>
    <row r="441" spans="2:3" ht="12.75">
      <c r="B441" s="31"/>
      <c r="C441"/>
    </row>
    <row r="442" spans="2:3" ht="12.75">
      <c r="B442" s="31"/>
      <c r="C442"/>
    </row>
    <row r="443" spans="2:3" ht="12.75">
      <c r="B443" s="31"/>
      <c r="C443"/>
    </row>
    <row r="444" spans="2:3" ht="12.75">
      <c r="B444" s="31"/>
      <c r="C444"/>
    </row>
    <row r="445" spans="2:3" ht="12.75">
      <c r="B445" s="31"/>
      <c r="C445"/>
    </row>
    <row r="446" spans="2:3" ht="12.75">
      <c r="B446" s="31"/>
      <c r="C446"/>
    </row>
    <row r="447" spans="2:3" ht="12.75">
      <c r="B447" s="31"/>
      <c r="C447"/>
    </row>
    <row r="448" spans="2:3" ht="12.75">
      <c r="B448" s="31"/>
      <c r="C448"/>
    </row>
    <row r="449" spans="2:3" ht="12.75">
      <c r="B449" s="31"/>
      <c r="C449"/>
    </row>
    <row r="450" spans="2:3" ht="12.75">
      <c r="B450" s="31"/>
      <c r="C450"/>
    </row>
    <row r="451" spans="2:3" ht="12.75">
      <c r="B451" s="31"/>
      <c r="C451"/>
    </row>
    <row r="452" spans="2:3" ht="12.75">
      <c r="B452" s="31"/>
      <c r="C452"/>
    </row>
    <row r="453" spans="2:3" ht="12.75">
      <c r="B453" s="31"/>
      <c r="C453"/>
    </row>
    <row r="454" spans="2:3" ht="12.75">
      <c r="B454" s="31"/>
      <c r="C454"/>
    </row>
    <row r="455" spans="2:3" ht="12.75">
      <c r="B455" s="31"/>
      <c r="C455"/>
    </row>
    <row r="456" spans="2:3" ht="12.75">
      <c r="B456" s="31"/>
      <c r="C456"/>
    </row>
    <row r="457" spans="2:3" ht="12.75">
      <c r="B457" s="31"/>
      <c r="C457"/>
    </row>
    <row r="458" spans="2:3" ht="12.75">
      <c r="B458" s="31"/>
      <c r="C458"/>
    </row>
    <row r="459" spans="2:3" ht="12.75">
      <c r="B459" s="31"/>
      <c r="C459"/>
    </row>
    <row r="460" spans="2:3" ht="12.75">
      <c r="B460" s="31"/>
      <c r="C460"/>
    </row>
    <row r="461" spans="2:3" ht="12.75">
      <c r="B461" s="31"/>
      <c r="C461"/>
    </row>
    <row r="462" spans="2:3" ht="12.75">
      <c r="B462" s="31"/>
      <c r="C462"/>
    </row>
    <row r="463" spans="2:3" ht="12.75">
      <c r="B463" s="31"/>
      <c r="C463"/>
    </row>
    <row r="464" spans="2:3" ht="12.75">
      <c r="B464" s="31"/>
      <c r="C464"/>
    </row>
    <row r="465" spans="2:3" ht="12.75">
      <c r="B465" s="31"/>
      <c r="C465"/>
    </row>
    <row r="466" spans="2:3" ht="12.75">
      <c r="B466" s="31"/>
      <c r="C466"/>
    </row>
    <row r="467" spans="2:3" ht="12.75">
      <c r="B467" s="31"/>
      <c r="C467"/>
    </row>
    <row r="468" spans="2:3" ht="12.75">
      <c r="B468" s="31"/>
      <c r="C468"/>
    </row>
    <row r="469" spans="2:3" ht="12.75">
      <c r="B469" s="31"/>
      <c r="C469"/>
    </row>
    <row r="470" spans="2:3" ht="12.75">
      <c r="B470" s="31"/>
      <c r="C470"/>
    </row>
    <row r="471" spans="2:3" ht="12.75">
      <c r="B471" s="31"/>
      <c r="C471"/>
    </row>
    <row r="472" spans="2:3" ht="12.75">
      <c r="B472" s="31"/>
      <c r="C472"/>
    </row>
    <row r="473" spans="2:3" ht="12.75">
      <c r="B473" s="31"/>
      <c r="C473"/>
    </row>
    <row r="474" spans="2:3" ht="12.75">
      <c r="B474" s="31"/>
      <c r="C474"/>
    </row>
    <row r="475" spans="2:3" ht="12.75">
      <c r="B475" s="31"/>
      <c r="C475"/>
    </row>
    <row r="476" spans="2:3" ht="12.75">
      <c r="B476" s="31"/>
      <c r="C476"/>
    </row>
    <row r="477" spans="2:3" ht="12.75">
      <c r="B477" s="31"/>
      <c r="C477"/>
    </row>
    <row r="478" spans="2:3" ht="12.75">
      <c r="B478" s="31"/>
      <c r="C478"/>
    </row>
    <row r="479" spans="2:3" ht="12.75">
      <c r="B479" s="31"/>
      <c r="C479"/>
    </row>
    <row r="480" spans="2:3" ht="12.75">
      <c r="B480" s="31"/>
      <c r="C480"/>
    </row>
    <row r="481" spans="2:3" ht="12.75">
      <c r="B481" s="31"/>
      <c r="C481"/>
    </row>
    <row r="482" spans="2:3" ht="12.75">
      <c r="B482" s="31"/>
      <c r="C482"/>
    </row>
    <row r="483" spans="2:3" ht="12.75">
      <c r="B483" s="31"/>
      <c r="C483"/>
    </row>
    <row r="484" spans="2:3" ht="12.75">
      <c r="B484" s="31"/>
      <c r="C484"/>
    </row>
    <row r="485" spans="2:3" ht="12.75">
      <c r="B485" s="31"/>
      <c r="C485"/>
    </row>
    <row r="486" spans="2:3" ht="12.75">
      <c r="B486" s="31"/>
      <c r="C486"/>
    </row>
    <row r="487" spans="2:3" ht="12.75">
      <c r="B487" s="31"/>
      <c r="C487"/>
    </row>
    <row r="488" spans="2:3" ht="12.75">
      <c r="B488" s="31"/>
      <c r="C488"/>
    </row>
    <row r="489" spans="2:3" ht="12.75">
      <c r="B489" s="31"/>
      <c r="C489"/>
    </row>
    <row r="490" spans="2:3" ht="12.75">
      <c r="B490" s="31"/>
      <c r="C490"/>
    </row>
    <row r="491" spans="2:3" ht="12.75">
      <c r="B491" s="31"/>
      <c r="C491"/>
    </row>
    <row r="492" spans="2:3" ht="12.75">
      <c r="B492" s="31"/>
      <c r="C492"/>
    </row>
    <row r="493" spans="2:3" ht="12.75">
      <c r="B493" s="31"/>
      <c r="C493"/>
    </row>
    <row r="494" spans="2:3" ht="12.75">
      <c r="B494" s="31"/>
      <c r="C494"/>
    </row>
    <row r="495" spans="2:3" ht="12.75">
      <c r="B495" s="31"/>
      <c r="C495"/>
    </row>
    <row r="496" spans="2:3" ht="12.75">
      <c r="B496" s="31"/>
      <c r="C496"/>
    </row>
    <row r="497" spans="2:3" ht="12.75">
      <c r="B497" s="31"/>
      <c r="C497"/>
    </row>
    <row r="498" spans="2:3" ht="12.75">
      <c r="B498" s="31"/>
      <c r="C498"/>
    </row>
    <row r="499" spans="2:3" ht="12.75">
      <c r="B499" s="31"/>
      <c r="C499"/>
    </row>
    <row r="500" spans="2:3" ht="12.75">
      <c r="B500" s="31"/>
      <c r="C500"/>
    </row>
    <row r="501" spans="2:3" ht="12.75">
      <c r="B501" s="31"/>
      <c r="C501"/>
    </row>
    <row r="502" spans="2:3" ht="12.75">
      <c r="B502" s="31"/>
      <c r="C502"/>
    </row>
    <row r="503" spans="2:3" ht="12.75">
      <c r="B503" s="31"/>
      <c r="C503"/>
    </row>
    <row r="504" spans="2:3" ht="12.75">
      <c r="B504" s="31"/>
      <c r="C504"/>
    </row>
    <row r="505" spans="2:3" ht="12.75">
      <c r="B505" s="31"/>
      <c r="C505"/>
    </row>
    <row r="506" spans="2:3" ht="12.75">
      <c r="B506" s="31"/>
      <c r="C506"/>
    </row>
    <row r="507" spans="2:3" ht="12.75">
      <c r="B507" s="31"/>
      <c r="C507"/>
    </row>
    <row r="508" spans="2:3" ht="12.75">
      <c r="B508" s="31"/>
      <c r="C508"/>
    </row>
    <row r="509" spans="2:3" ht="12.75">
      <c r="B509" s="31"/>
      <c r="C509"/>
    </row>
    <row r="510" spans="2:3" ht="12.75">
      <c r="B510" s="31"/>
      <c r="C510"/>
    </row>
    <row r="511" spans="2:3" ht="12.75">
      <c r="B511" s="31"/>
      <c r="C511"/>
    </row>
    <row r="512" spans="2:3" ht="12.75">
      <c r="B512" s="31"/>
      <c r="C512"/>
    </row>
    <row r="513" spans="2:3" ht="12.75">
      <c r="B513" s="31"/>
      <c r="C513"/>
    </row>
    <row r="514" spans="2:3" ht="12.75">
      <c r="B514" s="31"/>
      <c r="C514"/>
    </row>
    <row r="515" spans="2:3" ht="12.75">
      <c r="B515" s="31"/>
      <c r="C515"/>
    </row>
    <row r="516" spans="2:3" ht="12.75">
      <c r="B516" s="31"/>
      <c r="C516"/>
    </row>
    <row r="517" spans="2:3" ht="12.75">
      <c r="B517" s="31"/>
      <c r="C517"/>
    </row>
    <row r="518" spans="2:3" ht="12.75">
      <c r="B518" s="31"/>
      <c r="C518"/>
    </row>
    <row r="519" spans="2:3" ht="12.75">
      <c r="B519" s="31"/>
      <c r="C519"/>
    </row>
    <row r="520" spans="2:3" ht="12.75">
      <c r="B520" s="31"/>
      <c r="C520"/>
    </row>
    <row r="521" spans="2:3" ht="12.75">
      <c r="B521" s="31"/>
      <c r="C521"/>
    </row>
    <row r="522" spans="2:3" ht="12.75">
      <c r="B522" s="31"/>
      <c r="C522"/>
    </row>
    <row r="523" spans="2:3" ht="12.75">
      <c r="B523" s="31"/>
      <c r="C523"/>
    </row>
    <row r="524" spans="2:3" ht="12.75">
      <c r="B524" s="31"/>
      <c r="C524"/>
    </row>
    <row r="525" spans="2:3" ht="12.75">
      <c r="B525" s="31"/>
      <c r="C525"/>
    </row>
    <row r="526" spans="2:3" ht="12.75">
      <c r="B526" s="31"/>
      <c r="C526"/>
    </row>
    <row r="527" spans="2:3" ht="12.75">
      <c r="B527" s="31"/>
      <c r="C527"/>
    </row>
    <row r="528" spans="2:3" ht="12.75">
      <c r="B528" s="31"/>
      <c r="C528"/>
    </row>
    <row r="529" spans="2:3" ht="12.75">
      <c r="B529" s="31"/>
      <c r="C529"/>
    </row>
    <row r="530" spans="2:3" ht="12.75">
      <c r="B530" s="31"/>
      <c r="C530"/>
    </row>
    <row r="531" spans="2:3" ht="12.75">
      <c r="B531" s="31"/>
      <c r="C531"/>
    </row>
    <row r="532" spans="2:3" ht="12.75">
      <c r="B532" s="31"/>
      <c r="C532"/>
    </row>
    <row r="533" spans="2:3" ht="12.75">
      <c r="B533" s="31"/>
      <c r="C533"/>
    </row>
    <row r="534" spans="2:3" ht="12.75">
      <c r="B534" s="31"/>
      <c r="C534"/>
    </row>
    <row r="535" spans="2:3" ht="12.75">
      <c r="B535" s="31"/>
      <c r="C535"/>
    </row>
    <row r="536" spans="2:3" ht="12.75">
      <c r="B536" s="31"/>
      <c r="C536"/>
    </row>
    <row r="537" spans="2:3" ht="12.75">
      <c r="B537" s="31"/>
      <c r="C537"/>
    </row>
    <row r="538" spans="2:3" ht="12.75">
      <c r="B538" s="31"/>
      <c r="C538"/>
    </row>
    <row r="539" spans="2:3" ht="12.75">
      <c r="B539" s="31"/>
      <c r="C539"/>
    </row>
    <row r="540" spans="2:3" ht="12.75">
      <c r="B540" s="31"/>
      <c r="C540"/>
    </row>
    <row r="541" spans="2:3" ht="12.75">
      <c r="B541" s="31"/>
      <c r="C541"/>
    </row>
    <row r="542" spans="2:3" ht="12.75">
      <c r="B542" s="31"/>
      <c r="C542"/>
    </row>
    <row r="543" spans="2:3" ht="12.75">
      <c r="B543" s="31"/>
      <c r="C543"/>
    </row>
    <row r="544" spans="2:3" ht="12.75">
      <c r="B544" s="31"/>
      <c r="C544"/>
    </row>
    <row r="545" spans="2:3" ht="12.75">
      <c r="B545" s="31"/>
      <c r="C545"/>
    </row>
    <row r="546" spans="2:3" ht="12.75">
      <c r="B546" s="31"/>
      <c r="C546"/>
    </row>
    <row r="547" spans="2:3" ht="12.75">
      <c r="B547" s="31"/>
      <c r="C547"/>
    </row>
    <row r="548" spans="2:3" ht="12.75">
      <c r="B548" s="31"/>
      <c r="C548"/>
    </row>
    <row r="549" spans="2:3" ht="12.75">
      <c r="B549" s="31"/>
      <c r="C549"/>
    </row>
    <row r="550" spans="2:3" ht="12.75">
      <c r="B550" s="31"/>
      <c r="C550"/>
    </row>
    <row r="551" spans="2:3" ht="12.75">
      <c r="B551" s="31"/>
      <c r="C551"/>
    </row>
    <row r="552" spans="2:3" ht="12.75">
      <c r="B552" s="31"/>
      <c r="C552"/>
    </row>
    <row r="553" spans="2:3" ht="12.75">
      <c r="B553" s="31"/>
      <c r="C553"/>
    </row>
    <row r="554" spans="2:3" ht="12.75">
      <c r="B554" s="31"/>
      <c r="C554"/>
    </row>
    <row r="555" spans="2:3" ht="12.75">
      <c r="B555" s="31"/>
      <c r="C555"/>
    </row>
    <row r="556" spans="2:3" ht="12.75">
      <c r="B556" s="31"/>
      <c r="C556"/>
    </row>
    <row r="557" spans="2:3" ht="12.75">
      <c r="B557" s="31"/>
      <c r="C557"/>
    </row>
    <row r="558" spans="2:3" ht="12.75">
      <c r="B558" s="31"/>
      <c r="C558"/>
    </row>
    <row r="559" spans="2:3" ht="12.75">
      <c r="B559" s="31"/>
      <c r="C559"/>
    </row>
    <row r="560" spans="2:3" ht="12.75">
      <c r="B560" s="31"/>
      <c r="C560"/>
    </row>
    <row r="561" spans="2:3" ht="12.75">
      <c r="B561" s="31"/>
      <c r="C561"/>
    </row>
    <row r="562" spans="2:3" ht="12.75">
      <c r="B562" s="31"/>
      <c r="C562"/>
    </row>
    <row r="563" spans="2:3" ht="12.75">
      <c r="B563" s="31"/>
      <c r="C563"/>
    </row>
    <row r="564" spans="2:3" ht="12.75">
      <c r="B564" s="31"/>
      <c r="C564"/>
    </row>
    <row r="565" spans="2:3" ht="12.75">
      <c r="B565" s="31"/>
      <c r="C565"/>
    </row>
    <row r="566" spans="2:3" ht="12.75">
      <c r="B566" s="31"/>
      <c r="C566"/>
    </row>
    <row r="567" spans="2:3" ht="12.75">
      <c r="B567" s="31"/>
      <c r="C567"/>
    </row>
    <row r="568" spans="2:3" ht="12.75">
      <c r="B568" s="31"/>
      <c r="C568"/>
    </row>
    <row r="569" spans="2:3" ht="12.75">
      <c r="B569" s="31"/>
      <c r="C569"/>
    </row>
    <row r="570" spans="2:3" ht="12.75">
      <c r="B570" s="31"/>
      <c r="C570"/>
    </row>
    <row r="571" spans="2:3" ht="12.75">
      <c r="B571" s="31"/>
      <c r="C571"/>
    </row>
    <row r="572" spans="2:3" ht="12.75">
      <c r="B572" s="31"/>
      <c r="C572"/>
    </row>
    <row r="573" spans="2:3" ht="12.75">
      <c r="B573" s="31"/>
      <c r="C573"/>
    </row>
    <row r="574" spans="2:3" ht="12.75">
      <c r="B574" s="31"/>
      <c r="C574"/>
    </row>
    <row r="575" spans="2:3" ht="12.75">
      <c r="B575" s="31"/>
      <c r="C575"/>
    </row>
    <row r="576" spans="2:3" ht="12.75">
      <c r="B576" s="31"/>
      <c r="C576"/>
    </row>
    <row r="577" spans="2:3" ht="12.75">
      <c r="B577" s="31"/>
      <c r="C577"/>
    </row>
    <row r="578" spans="2:3" ht="12.75">
      <c r="B578" s="31"/>
      <c r="C578"/>
    </row>
    <row r="579" spans="2:3" ht="12.75">
      <c r="B579" s="31"/>
      <c r="C579"/>
    </row>
    <row r="580" spans="2:3" ht="12.75">
      <c r="B580" s="31"/>
      <c r="C580"/>
    </row>
    <row r="581" spans="2:3" ht="12.75">
      <c r="B581" s="31"/>
      <c r="C581"/>
    </row>
    <row r="582" spans="2:3" ht="12.75">
      <c r="B582" s="31"/>
      <c r="C582"/>
    </row>
    <row r="583" spans="2:3" ht="12.75">
      <c r="B583" s="31"/>
      <c r="C583"/>
    </row>
    <row r="584" spans="2:3" ht="12.75">
      <c r="B584" s="31"/>
      <c r="C584"/>
    </row>
    <row r="585" spans="2:3" ht="12.75">
      <c r="B585" s="31"/>
      <c r="C585"/>
    </row>
    <row r="586" spans="2:3" ht="12.75">
      <c r="B586" s="31"/>
      <c r="C586"/>
    </row>
    <row r="587" spans="2:3" ht="12.75">
      <c r="B587" s="31"/>
      <c r="C587"/>
    </row>
    <row r="588" spans="2:3" ht="12.75">
      <c r="B588" s="31"/>
      <c r="C588"/>
    </row>
    <row r="589" spans="2:3" ht="12.75">
      <c r="B589" s="31"/>
      <c r="C589"/>
    </row>
    <row r="590" spans="2:3" ht="12.75">
      <c r="B590" s="31"/>
      <c r="C590"/>
    </row>
    <row r="591" spans="2:3" ht="12.75">
      <c r="B591" s="31"/>
      <c r="C591"/>
    </row>
    <row r="592" spans="2:3" ht="12.75">
      <c r="B592" s="31"/>
      <c r="C592"/>
    </row>
    <row r="593" spans="2:3" ht="12.75">
      <c r="B593" s="31"/>
      <c r="C593"/>
    </row>
    <row r="594" spans="2:3" ht="12.75">
      <c r="B594" s="31"/>
      <c r="C594"/>
    </row>
    <row r="595" spans="2:3" ht="12.75">
      <c r="B595" s="31"/>
      <c r="C595"/>
    </row>
    <row r="596" spans="2:3" ht="12.75">
      <c r="B596" s="31"/>
      <c r="C596"/>
    </row>
    <row r="597" spans="2:3" ht="12.75">
      <c r="B597" s="31"/>
      <c r="C597"/>
    </row>
    <row r="598" spans="2:3" ht="12.75">
      <c r="B598" s="31"/>
      <c r="C598"/>
    </row>
    <row r="599" spans="2:3" ht="12.75">
      <c r="B599" s="31"/>
      <c r="C599"/>
    </row>
    <row r="600" spans="2:3" ht="12.75">
      <c r="B600" s="31"/>
      <c r="C600"/>
    </row>
    <row r="601" spans="2:3" ht="12.75">
      <c r="B601" s="31"/>
      <c r="C601"/>
    </row>
    <row r="602" spans="2:3" ht="12.75">
      <c r="B602" s="31"/>
      <c r="C602"/>
    </row>
    <row r="603" spans="2:3" ht="12.75">
      <c r="B603" s="31"/>
      <c r="C603"/>
    </row>
    <row r="604" spans="2:3" ht="12.75">
      <c r="B604" s="31"/>
      <c r="C604"/>
    </row>
    <row r="605" spans="2:3" ht="12.75">
      <c r="B605" s="31"/>
      <c r="C605"/>
    </row>
    <row r="606" spans="2:3" ht="12.75">
      <c r="B606" s="31"/>
      <c r="C606"/>
    </row>
    <row r="607" spans="2:3" ht="12.75">
      <c r="B607" s="31"/>
      <c r="C607"/>
    </row>
    <row r="608" spans="2:3" ht="12.75">
      <c r="B608" s="31"/>
      <c r="C608"/>
    </row>
    <row r="609" spans="2:3" ht="12.75">
      <c r="B609" s="31"/>
      <c r="C609"/>
    </row>
    <row r="610" spans="2:3" ht="12.75">
      <c r="B610" s="31"/>
      <c r="C610"/>
    </row>
    <row r="611" spans="2:3" ht="12.75">
      <c r="B611" s="31"/>
      <c r="C611"/>
    </row>
    <row r="612" spans="2:3" ht="12.75">
      <c r="B612" s="31"/>
      <c r="C612"/>
    </row>
    <row r="613" spans="2:3" ht="12.75">
      <c r="B613" s="31"/>
      <c r="C613"/>
    </row>
    <row r="614" spans="2:3" ht="12.75">
      <c r="B614" s="31"/>
      <c r="C614"/>
    </row>
    <row r="615" spans="2:3" ht="12.75">
      <c r="B615" s="31"/>
      <c r="C615"/>
    </row>
    <row r="616" spans="2:3" ht="12.75">
      <c r="B616" s="31"/>
      <c r="C616"/>
    </row>
    <row r="617" spans="2:3" ht="12.75">
      <c r="B617" s="31"/>
      <c r="C617"/>
    </row>
    <row r="618" spans="2:3" ht="12.75">
      <c r="B618" s="31"/>
      <c r="C618"/>
    </row>
    <row r="619" spans="2:3" ht="12.75">
      <c r="B619" s="31"/>
      <c r="C619"/>
    </row>
    <row r="620" spans="2:3" ht="12.75">
      <c r="B620" s="31"/>
      <c r="C620"/>
    </row>
    <row r="621" spans="2:3" ht="12.75">
      <c r="B621" s="31"/>
      <c r="C621"/>
    </row>
    <row r="622" spans="2:3" ht="12.75">
      <c r="B622" s="31"/>
      <c r="C622"/>
    </row>
    <row r="623" spans="2:3" ht="12.75">
      <c r="B623" s="31"/>
      <c r="C623"/>
    </row>
    <row r="624" spans="2:3" ht="12.75">
      <c r="B624" s="31"/>
      <c r="C624"/>
    </row>
    <row r="625" spans="2:3" ht="12.75">
      <c r="B625" s="31"/>
      <c r="C625"/>
    </row>
    <row r="626" spans="2:3" ht="12.75">
      <c r="B626" s="31"/>
      <c r="C626"/>
    </row>
    <row r="627" spans="2:3" ht="12.75">
      <c r="B627" s="31"/>
      <c r="C627"/>
    </row>
    <row r="628" spans="2:3" ht="12.75">
      <c r="B628" s="31"/>
      <c r="C628"/>
    </row>
    <row r="629" spans="2:3" ht="12.75">
      <c r="B629" s="31"/>
      <c r="C629"/>
    </row>
    <row r="630" spans="2:3" ht="12.75">
      <c r="B630" s="31"/>
      <c r="C630"/>
    </row>
    <row r="631" spans="2:3" ht="12.75">
      <c r="B631" s="31"/>
      <c r="C631"/>
    </row>
    <row r="632" spans="2:3" ht="12.75">
      <c r="B632" s="31"/>
      <c r="C632"/>
    </row>
    <row r="633" spans="2:3" ht="12.75">
      <c r="B633" s="31"/>
      <c r="C633"/>
    </row>
    <row r="634" spans="2:3" ht="12.75">
      <c r="B634" s="31"/>
      <c r="C634"/>
    </row>
    <row r="635" spans="2:3" ht="12.75">
      <c r="B635" s="31"/>
      <c r="C635"/>
    </row>
    <row r="636" spans="2:3" ht="12.75">
      <c r="B636" s="31"/>
      <c r="C636"/>
    </row>
    <row r="637" spans="2:3" ht="12.75">
      <c r="B637" s="31"/>
      <c r="C637"/>
    </row>
    <row r="638" spans="2:3" ht="12.75">
      <c r="B638" s="31"/>
      <c r="C638"/>
    </row>
    <row r="639" spans="2:3" ht="12.75">
      <c r="B639" s="31"/>
      <c r="C639"/>
    </row>
    <row r="640" spans="2:3" ht="12.75">
      <c r="B640" s="31"/>
      <c r="C640"/>
    </row>
    <row r="641" spans="2:3" ht="12.75">
      <c r="B641" s="31"/>
      <c r="C641"/>
    </row>
    <row r="642" spans="2:3" ht="12.75">
      <c r="B642" s="31"/>
      <c r="C642"/>
    </row>
    <row r="643" spans="2:3" ht="12.75">
      <c r="B643" s="31"/>
      <c r="C643"/>
    </row>
    <row r="644" spans="2:3" ht="12.75">
      <c r="B644" s="31"/>
      <c r="C644"/>
    </row>
    <row r="645" spans="2:3" ht="12.75">
      <c r="B645" s="31"/>
      <c r="C645"/>
    </row>
    <row r="646" spans="2:3" ht="12.75">
      <c r="B646" s="31"/>
      <c r="C646"/>
    </row>
    <row r="647" spans="2:3" ht="12.75">
      <c r="B647" s="31"/>
      <c r="C647"/>
    </row>
    <row r="648" spans="2:3" ht="12.75">
      <c r="B648" s="31"/>
      <c r="C648"/>
    </row>
    <row r="649" spans="2:3" ht="12.75">
      <c r="B649" s="31"/>
      <c r="C649"/>
    </row>
    <row r="650" spans="2:3" ht="12.75">
      <c r="B650" s="31"/>
      <c r="C650"/>
    </row>
    <row r="651" spans="2:3" ht="12.75">
      <c r="B651" s="31"/>
      <c r="C651"/>
    </row>
    <row r="652" spans="2:3" ht="12.75">
      <c r="B652" s="31"/>
      <c r="C652"/>
    </row>
    <row r="653" spans="2:3" ht="12.75">
      <c r="B653" s="31"/>
      <c r="C653"/>
    </row>
    <row r="654" spans="2:3" ht="12.75">
      <c r="B654" s="31"/>
      <c r="C654"/>
    </row>
    <row r="655" spans="2:3" ht="12.75">
      <c r="B655" s="31"/>
      <c r="C655"/>
    </row>
    <row r="656" spans="2:3" ht="12.75">
      <c r="B656" s="31"/>
      <c r="C656"/>
    </row>
    <row r="657" spans="2:3" ht="12.75">
      <c r="B657" s="31"/>
      <c r="C657"/>
    </row>
    <row r="658" spans="2:3" ht="12.75">
      <c r="B658" s="31"/>
      <c r="C658"/>
    </row>
    <row r="659" spans="2:3" ht="12.75">
      <c r="B659" s="31"/>
      <c r="C659"/>
    </row>
    <row r="660" spans="2:3" ht="12.75">
      <c r="B660" s="31"/>
      <c r="C660"/>
    </row>
    <row r="661" spans="2:3" ht="12.75">
      <c r="B661" s="31"/>
      <c r="C661"/>
    </row>
    <row r="662" spans="2:3" ht="12.75">
      <c r="B662" s="31"/>
      <c r="C662"/>
    </row>
    <row r="663" spans="2:3" ht="12.75">
      <c r="B663" s="31"/>
      <c r="C663"/>
    </row>
    <row r="664" spans="2:3" ht="12.75">
      <c r="B664" s="31"/>
      <c r="C664"/>
    </row>
    <row r="665" spans="2:3" ht="12.75">
      <c r="B665" s="31"/>
      <c r="C665"/>
    </row>
    <row r="666" spans="2:3" ht="12.75">
      <c r="B666" s="31"/>
      <c r="C666"/>
    </row>
    <row r="667" spans="2:3" ht="12.75">
      <c r="B667" s="31"/>
      <c r="C667"/>
    </row>
    <row r="668" spans="2:3" ht="12.75">
      <c r="B668" s="31"/>
      <c r="C668"/>
    </row>
    <row r="669" spans="2:3" ht="12.75">
      <c r="B669" s="31"/>
      <c r="C669"/>
    </row>
    <row r="670" spans="2:3" ht="12.75">
      <c r="B670" s="31"/>
      <c r="C670"/>
    </row>
    <row r="671" spans="2:3" ht="12.75">
      <c r="B671" s="31"/>
      <c r="C671"/>
    </row>
    <row r="672" spans="2:3" ht="12.75">
      <c r="B672" s="31"/>
      <c r="C672"/>
    </row>
    <row r="673" spans="2:3" ht="12.75">
      <c r="B673" s="31"/>
      <c r="C673"/>
    </row>
    <row r="674" spans="2:3" ht="12.75">
      <c r="B674" s="31"/>
      <c r="C674"/>
    </row>
    <row r="675" spans="2:3" ht="12.75">
      <c r="B675" s="31"/>
      <c r="C675"/>
    </row>
    <row r="676" spans="2:3" ht="12.75">
      <c r="B676" s="31"/>
      <c r="C676"/>
    </row>
    <row r="677" spans="2:3" ht="12.75">
      <c r="B677" s="31"/>
      <c r="C677"/>
    </row>
    <row r="678" spans="2:3" ht="12.75">
      <c r="B678" s="31"/>
      <c r="C678"/>
    </row>
    <row r="679" spans="2:3" ht="12.75">
      <c r="B679" s="31"/>
      <c r="C679"/>
    </row>
    <row r="680" spans="2:3" ht="12.75">
      <c r="B680" s="31"/>
      <c r="C680"/>
    </row>
    <row r="681" spans="2:3" ht="12.75">
      <c r="B681" s="31"/>
      <c r="C681"/>
    </row>
    <row r="682" spans="2:3" ht="12.75">
      <c r="B682" s="31"/>
      <c r="C682"/>
    </row>
    <row r="683" spans="2:3" ht="12.75">
      <c r="B683" s="31"/>
      <c r="C683"/>
    </row>
    <row r="684" spans="2:3" ht="12.75">
      <c r="B684" s="31"/>
      <c r="C684"/>
    </row>
    <row r="685" spans="2:3" ht="12.75">
      <c r="B685" s="31"/>
      <c r="C685"/>
    </row>
    <row r="686" spans="2:3" ht="12.75">
      <c r="B686" s="31"/>
      <c r="C686"/>
    </row>
    <row r="687" spans="2:3" ht="12.75">
      <c r="B687" s="31"/>
      <c r="C687"/>
    </row>
    <row r="688" spans="2:3" ht="12.75">
      <c r="B688" s="31"/>
      <c r="C688"/>
    </row>
    <row r="689" spans="2:3" ht="12.75">
      <c r="B689" s="31"/>
      <c r="C689"/>
    </row>
    <row r="690" spans="2:3" ht="12.75">
      <c r="B690" s="31"/>
      <c r="C690"/>
    </row>
    <row r="691" spans="2:3" ht="12.75">
      <c r="B691" s="31"/>
      <c r="C691"/>
    </row>
    <row r="692" spans="2:3" ht="12.75">
      <c r="B692" s="31"/>
      <c r="C692"/>
    </row>
    <row r="693" spans="2:3" ht="12.75">
      <c r="B693" s="31"/>
      <c r="C693"/>
    </row>
    <row r="694" spans="2:3" ht="12.75">
      <c r="B694" s="31"/>
      <c r="C694"/>
    </row>
    <row r="695" spans="2:3" ht="12.75">
      <c r="B695" s="31"/>
      <c r="C695"/>
    </row>
    <row r="696" spans="2:3" ht="12.75">
      <c r="B696" s="31"/>
      <c r="C696"/>
    </row>
    <row r="697" spans="2:3" ht="12.75">
      <c r="B697" s="31"/>
      <c r="C697"/>
    </row>
    <row r="698" spans="2:3" ht="12.75">
      <c r="B698" s="31"/>
      <c r="C698"/>
    </row>
    <row r="699" spans="2:3" ht="12.75">
      <c r="B699" s="31"/>
      <c r="C699"/>
    </row>
    <row r="700" spans="2:3" ht="12.75">
      <c r="B700" s="31"/>
      <c r="C700"/>
    </row>
  </sheetData>
  <sheetProtection/>
  <mergeCells count="7">
    <mergeCell ref="B99:F99"/>
    <mergeCell ref="B4:F4"/>
    <mergeCell ref="B5:F5"/>
    <mergeCell ref="B16:F16"/>
    <mergeCell ref="B7:F7"/>
    <mergeCell ref="B26:F26"/>
    <mergeCell ref="B62:F62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Petrov I. A.</cp:lastModifiedBy>
  <cp:lastPrinted>2021-08-06T12:37:02Z</cp:lastPrinted>
  <dcterms:created xsi:type="dcterms:W3CDTF">2018-04-23T09:54:49Z</dcterms:created>
  <dcterms:modified xsi:type="dcterms:W3CDTF">2021-08-11T07:20:09Z</dcterms:modified>
  <cp:category/>
  <cp:version/>
  <cp:contentType/>
  <cp:contentStatus/>
</cp:coreProperties>
</file>