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РДЦ" sheetId="1" r:id="rId1"/>
  </sheets>
  <definedNames/>
  <calcPr fullCalcOnLoad="1"/>
</workbook>
</file>

<file path=xl/sharedStrings.xml><?xml version="1.0" encoding="utf-8"?>
<sst xmlns="http://schemas.openxmlformats.org/spreadsheetml/2006/main" count="109" uniqueCount="63">
  <si>
    <t>Наименование</t>
  </si>
  <si>
    <t>Ед.
изм</t>
  </si>
  <si>
    <t>Кол-во</t>
  </si>
  <si>
    <t>Цена за ед. руб. с  НДС</t>
  </si>
  <si>
    <t>Общая стоимость, руб. с НДС</t>
  </si>
  <si>
    <t>м3</t>
  </si>
  <si>
    <t>м2</t>
  </si>
  <si>
    <t>%</t>
  </si>
  <si>
    <t>кг</t>
  </si>
  <si>
    <t>Заказчик: ООО "Керама Марацци"</t>
  </si>
  <si>
    <t>№ п/п</t>
  </si>
  <si>
    <t>т</t>
  </si>
  <si>
    <t>смена</t>
  </si>
  <si>
    <t>Итого работа, руб. с НДС</t>
  </si>
  <si>
    <t>Итого материалы, руб. с НДС</t>
  </si>
  <si>
    <t>Расходные материалы 3 % от стоимости работ (в стоимость входят полный перечень расходных материалов: пики для отбойников, отрезные круги, круги для шоворезчика, мешки для мусора, и другие инструменты и расходные материалы применяемые в вышеуказанных работах)</t>
  </si>
  <si>
    <t>Всего, руб. с НДС</t>
  </si>
  <si>
    <t>Аренда биотуалета с еженедельной откачкой</t>
  </si>
  <si>
    <t>Устройство подбетонной подготовки 130 мм</t>
  </si>
  <si>
    <t>Арматура А500С ф10</t>
  </si>
  <si>
    <t>Щебень известняк. Фр.20-40 с доставкой</t>
  </si>
  <si>
    <t>НДС 20%</t>
  </si>
  <si>
    <t>Гидроизоляция</t>
  </si>
  <si>
    <t>Заказчик ______________________________________________  Ашихмин И.А.</t>
  </si>
  <si>
    <t>Усиление каналов и приямков арматурой ф10</t>
  </si>
  <si>
    <t>Техническое задание</t>
  </si>
  <si>
    <t>Подрядчик: ООО "__________________"</t>
  </si>
  <si>
    <t xml:space="preserve">Подрядчик __________________________________________  </t>
  </si>
  <si>
    <t>Участок в осях Н-П/61-80 - 1.115м.кв.</t>
  </si>
  <si>
    <t>м.куб.</t>
  </si>
  <si>
    <t>Погрузка мусора</t>
  </si>
  <si>
    <t>Утилизация</t>
  </si>
  <si>
    <t>тн</t>
  </si>
  <si>
    <t>мес.</t>
  </si>
  <si>
    <t>Демонтаж ж/б бетона</t>
  </si>
  <si>
    <t>Засыпка и уплотнение щебня в осях 65-71</t>
  </si>
  <si>
    <t>Бетон известняк. М200 с доставкой</t>
  </si>
  <si>
    <t>Пленка ПЭ 150-200мкм</t>
  </si>
  <si>
    <t>Участок в осях М-Н/46-80 - 4.685м.кв.</t>
  </si>
  <si>
    <t>Участок в осях К-Л/46-80 - 5551м.кв.</t>
  </si>
  <si>
    <t>Участок в осях Л-М/42-80 - 2.850м.кв. + 417м.кв.</t>
  </si>
  <si>
    <t>Участок в осях Ж-И/77-80 - 550м.кв.</t>
  </si>
  <si>
    <t>Устройство подготовки под полы общ. площадью 15.168м.кв. "Производственного комплекса Керамогранита ГРЕС 5-6" ООО «Керама Марацци» по адресу: Орловская область, Орловский район, Платоновское с.п., ул. Раздольная, дом 105Д</t>
  </si>
  <si>
    <t>Транспортные расходы, 4% от материалов:</t>
  </si>
  <si>
    <t xml:space="preserve"> Погрузка, разгрузка и подъем материалов 2 % от стоимости материалов</t>
  </si>
  <si>
    <t>Добавление фибры на заводе из расчета 30кг/м3</t>
  </si>
  <si>
    <t>Устройство подбетонной подготовки 100 мм</t>
  </si>
  <si>
    <t>Устройство несъемной опалубки PEIKKO</t>
  </si>
  <si>
    <t>м.пог</t>
  </si>
  <si>
    <t>м.пог.</t>
  </si>
  <si>
    <t>Гидроизоляция пленкой</t>
  </si>
  <si>
    <t>Пленка</t>
  </si>
  <si>
    <t>Приемка бетона - толщиной 150мм</t>
  </si>
  <si>
    <t>Бетон М400 на гранитном щебне с добавлением фибры с доставкой</t>
  </si>
  <si>
    <t xml:space="preserve">Затирка бетона с добавлением топпинга, нарезка швов,обклейка стен и колонн с пропиткой лаком </t>
  </si>
  <si>
    <t>Топпинг LEVL TOP Cor из расчета 4кг/м.кв.</t>
  </si>
  <si>
    <t>Лак LEVL Cure 100</t>
  </si>
  <si>
    <t>л</t>
  </si>
  <si>
    <t>Вилатерм</t>
  </si>
  <si>
    <t xml:space="preserve">Герметик Levl Flex PU-40 </t>
  </si>
  <si>
    <t>шт</t>
  </si>
  <si>
    <r>
      <t>опалубка C</t>
    </r>
    <r>
      <rPr>
        <b/>
        <i/>
        <sz val="9"/>
        <rFont val="Times New Roman"/>
        <family val="1"/>
      </rPr>
      <t>onecto Dowel 10NA40-5D, h-125, L-3000</t>
    </r>
    <r>
      <rPr>
        <i/>
        <sz val="9"/>
        <rFont val="Times New Roman"/>
        <family val="1"/>
      </rPr>
      <t xml:space="preserve"> </t>
    </r>
  </si>
  <si>
    <r>
      <t xml:space="preserve">Фибра металлическая  </t>
    </r>
    <r>
      <rPr>
        <b/>
        <i/>
        <sz val="9"/>
        <rFont val="Times New Roman"/>
        <family val="1"/>
      </rPr>
      <t>1/50</t>
    </r>
    <r>
      <rPr>
        <i/>
        <sz val="9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</si>
</sst>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"/>
    <numFmt numFmtId="168" formatCode="0.0%"/>
    <numFmt numFmtId="169" formatCode="_-* #,##0\ _р_._-;\-* #,##0\ _р_._-;_-* &quot;-&quot;\ _р_._-;_-@_-"/>
    <numFmt numFmtId="170" formatCode="_-* #,##0.00\ _р_._-;\-* #,##0.00\ _р_._-;_-* &quot;-&quot;??\ _р_.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Times New Roman"/>
      <family val="1"/>
    </font>
    <font>
      <i/>
      <sz val="9"/>
      <color indexed="3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i/>
      <sz val="9"/>
      <color rgb="FF0070C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8" fillId="3" borderId="0" applyNumberFormat="0" applyBorder="0" applyAlignment="0" applyProtection="0"/>
    <xf numFmtId="0" fontId="9" fillId="21" borderId="1" applyNumberFormat="0" applyAlignment="0" applyProtection="0"/>
    <xf numFmtId="0" fontId="10" fillId="22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3" borderId="0" applyNumberFormat="0" applyBorder="0" applyAlignment="0" applyProtection="0"/>
    <xf numFmtId="0" fontId="1" fillId="24" borderId="7" applyNumberFormat="0" applyFont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0" applyNumberFormat="0" applyAlignment="0" applyProtection="0"/>
    <xf numFmtId="0" fontId="40" fillId="8" borderId="11" applyNumberFormat="0" applyAlignment="0" applyProtection="0"/>
    <xf numFmtId="0" fontId="41" fillId="8" borderId="10" applyNumberFormat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9" borderId="16" applyNumberFormat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2" borderId="17" applyNumberFormat="0" applyFont="0" applyAlignment="0" applyProtection="0"/>
    <xf numFmtId="9" fontId="1" fillId="0" borderId="0" applyFont="0" applyFill="0" applyBorder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7" fillId="34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2" fillId="0" borderId="19" xfId="9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7" fillId="34" borderId="19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vertical="center"/>
    </xf>
    <xf numFmtId="0" fontId="49" fillId="35" borderId="19" xfId="0" applyFont="1" applyFill="1" applyBorder="1" applyAlignment="1">
      <alignment vertical="center" wrapText="1"/>
    </xf>
    <xf numFmtId="0" fontId="49" fillId="35" borderId="19" xfId="0" applyFont="1" applyFill="1" applyBorder="1" applyAlignment="1">
      <alignment horizontal="center" vertical="center" wrapText="1"/>
    </xf>
    <xf numFmtId="4" fontId="50" fillId="0" borderId="20" xfId="0" applyNumberFormat="1" applyFont="1" applyBorder="1" applyAlignment="1">
      <alignment horizontal="center" vertical="center"/>
    </xf>
    <xf numFmtId="4" fontId="49" fillId="0" borderId="20" xfId="0" applyNumberFormat="1" applyFont="1" applyBorder="1" applyAlignment="1">
      <alignment horizontal="center" vertical="center" wrapText="1"/>
    </xf>
    <xf numFmtId="4" fontId="2" fillId="0" borderId="21" xfId="95" applyNumberFormat="1" applyFont="1" applyFill="1" applyBorder="1" applyAlignment="1">
      <alignment horizontal="center" vertical="center" wrapText="1"/>
      <protection/>
    </xf>
    <xf numFmtId="0" fontId="51" fillId="35" borderId="19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4" fontId="25" fillId="0" borderId="19" xfId="0" applyNumberFormat="1" applyFont="1" applyFill="1" applyBorder="1" applyAlignment="1">
      <alignment horizontal="center" vertical="center"/>
    </xf>
    <xf numFmtId="4" fontId="49" fillId="0" borderId="22" xfId="0" applyNumberFormat="1" applyFont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4" fontId="49" fillId="34" borderId="19" xfId="0" applyNumberFormat="1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/>
    </xf>
    <xf numFmtId="0" fontId="49" fillId="36" borderId="19" xfId="0" applyFont="1" applyFill="1" applyBorder="1" applyAlignment="1">
      <alignment vertical="center" wrapText="1"/>
    </xf>
    <xf numFmtId="0" fontId="52" fillId="36" borderId="19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right" vertical="center"/>
    </xf>
    <xf numFmtId="4" fontId="53" fillId="36" borderId="19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/>
    </xf>
    <xf numFmtId="4" fontId="51" fillId="34" borderId="19" xfId="0" applyNumberFormat="1" applyFont="1" applyFill="1" applyBorder="1" applyAlignment="1">
      <alignment horizontal="center" vertical="center"/>
    </xf>
    <xf numFmtId="4" fontId="49" fillId="36" borderId="2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2" fillId="0" borderId="0" xfId="0" applyFont="1" applyFill="1" applyAlignment="1">
      <alignment/>
    </xf>
    <xf numFmtId="0" fontId="7" fillId="37" borderId="19" xfId="0" applyFont="1" applyFill="1" applyBorder="1" applyAlignment="1">
      <alignment horizontal="center" vertical="center"/>
    </xf>
    <xf numFmtId="4" fontId="25" fillId="34" borderId="19" xfId="94" applyNumberFormat="1" applyFont="1" applyFill="1" applyBorder="1" applyAlignment="1">
      <alignment horizontal="center" vertical="center" wrapText="1"/>
      <protection/>
    </xf>
    <xf numFmtId="0" fontId="51" fillId="34" borderId="19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4" fontId="27" fillId="34" borderId="19" xfId="0" applyNumberFormat="1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vertical="center" wrapText="1"/>
    </xf>
    <xf numFmtId="0" fontId="25" fillId="35" borderId="19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right" vertical="center" wrapText="1"/>
    </xf>
    <xf numFmtId="4" fontId="26" fillId="34" borderId="19" xfId="0" applyNumberFormat="1" applyFont="1" applyFill="1" applyBorder="1" applyAlignment="1">
      <alignment horizontal="center" vertical="center"/>
    </xf>
    <xf numFmtId="4" fontId="25" fillId="34" borderId="19" xfId="0" applyNumberFormat="1" applyFont="1" applyFill="1" applyBorder="1" applyAlignment="1">
      <alignment horizontal="center" vertical="center" wrapText="1"/>
    </xf>
    <xf numFmtId="0" fontId="26" fillId="35" borderId="19" xfId="0" applyFont="1" applyFill="1" applyBorder="1" applyAlignment="1">
      <alignment horizontal="right" vertical="center" wrapText="1"/>
    </xf>
    <xf numFmtId="4" fontId="26" fillId="34" borderId="19" xfId="0" applyNumberFormat="1" applyFont="1" applyFill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vertical="center" wrapText="1"/>
    </xf>
    <xf numFmtId="0" fontId="28" fillId="0" borderId="22" xfId="0" applyFont="1" applyBorder="1" applyAlignment="1">
      <alignment horizontal="center" vertical="center" wrapText="1"/>
    </xf>
    <xf numFmtId="2" fontId="25" fillId="34" borderId="22" xfId="0" applyNumberFormat="1" applyFont="1" applyFill="1" applyBorder="1" applyAlignment="1">
      <alignment horizontal="right" vertical="center"/>
    </xf>
    <xf numFmtId="4" fontId="25" fillId="0" borderId="23" xfId="0" applyNumberFormat="1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center" wrapText="1"/>
    </xf>
    <xf numFmtId="2" fontId="25" fillId="34" borderId="19" xfId="0" applyNumberFormat="1" applyFont="1" applyFill="1" applyBorder="1" applyAlignment="1">
      <alignment horizontal="right" vertical="center"/>
    </xf>
    <xf numFmtId="4" fontId="26" fillId="0" borderId="20" xfId="0" applyNumberFormat="1" applyFont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right" vertical="center"/>
    </xf>
    <xf numFmtId="0" fontId="49" fillId="37" borderId="25" xfId="0" applyFont="1" applyFill="1" applyBorder="1" applyAlignment="1">
      <alignment horizontal="left" vertical="center" wrapText="1"/>
    </xf>
    <xf numFmtId="0" fontId="49" fillId="37" borderId="26" xfId="0" applyFont="1" applyFill="1" applyBorder="1" applyAlignment="1">
      <alignment horizontal="left" vertical="center" wrapText="1"/>
    </xf>
    <xf numFmtId="0" fontId="49" fillId="37" borderId="20" xfId="0" applyFont="1" applyFill="1" applyBorder="1" applyAlignment="1">
      <alignment horizontal="left" vertical="center" wrapText="1"/>
    </xf>
    <xf numFmtId="0" fontId="25" fillId="37" borderId="25" xfId="0" applyFont="1" applyFill="1" applyBorder="1" applyAlignment="1">
      <alignment horizontal="left" vertical="center" wrapText="1"/>
    </xf>
    <xf numFmtId="0" fontId="25" fillId="37" borderId="26" xfId="0" applyFont="1" applyFill="1" applyBorder="1" applyAlignment="1">
      <alignment horizontal="left" vertical="center" wrapText="1"/>
    </xf>
    <xf numFmtId="0" fontId="25" fillId="37" borderId="2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49" fillId="34" borderId="19" xfId="0" applyNumberFormat="1" applyFont="1" applyFill="1" applyBorder="1" applyAlignment="1">
      <alignment horizontal="center" vertical="center" wrapText="1"/>
    </xf>
    <xf numFmtId="4" fontId="55" fillId="34" borderId="19" xfId="0" applyNumberFormat="1" applyFont="1" applyFill="1" applyBorder="1" applyAlignment="1">
      <alignment horizontal="center" vertical="center"/>
    </xf>
    <xf numFmtId="4" fontId="50" fillId="34" borderId="19" xfId="0" applyNumberFormat="1" applyFont="1" applyFill="1" applyBorder="1" applyAlignment="1">
      <alignment horizontal="center" vertical="center"/>
    </xf>
    <xf numFmtId="4" fontId="50" fillId="34" borderId="19" xfId="0" applyNumberFormat="1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vertical="center" wrapText="1"/>
    </xf>
    <xf numFmtId="4" fontId="25" fillId="34" borderId="19" xfId="0" applyNumberFormat="1" applyFont="1" applyFill="1" applyBorder="1" applyAlignment="1">
      <alignment horizontal="center" vertical="center"/>
    </xf>
    <xf numFmtId="4" fontId="28" fillId="34" borderId="19" xfId="0" applyNumberFormat="1" applyFont="1" applyFill="1" applyBorder="1" applyAlignment="1">
      <alignment horizontal="center" vertical="center" wrapText="1"/>
    </xf>
    <xf numFmtId="4" fontId="50" fillId="34" borderId="19" xfId="0" applyNumberFormat="1" applyFont="1" applyFill="1" applyBorder="1" applyAlignment="1">
      <alignment horizontal="center"/>
    </xf>
    <xf numFmtId="0" fontId="26" fillId="34" borderId="19" xfId="0" applyFont="1" applyFill="1" applyBorder="1" applyAlignment="1">
      <alignment horizontal="right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РДЦ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Тысячи [0]_Адамант (под полим.)" xfId="103"/>
    <cellStyle name="Тысячи_Адамант (под полим.)" xfId="104"/>
    <cellStyle name="Comma" xfId="105"/>
    <cellStyle name="Comma [0]" xfId="106"/>
    <cellStyle name="Финансовый 2" xfId="107"/>
    <cellStyle name="Финансовый 3" xfId="108"/>
    <cellStyle name="Хороший" xfId="1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PageLayoutView="0" workbookViewId="0" topLeftCell="A1">
      <selection activeCell="A53" sqref="A53"/>
    </sheetView>
  </sheetViews>
  <sheetFormatPr defaultColWidth="9.140625" defaultRowHeight="15"/>
  <cols>
    <col min="1" max="1" width="3.57421875" style="5" customWidth="1"/>
    <col min="2" max="2" width="53.00390625" style="5" customWidth="1"/>
    <col min="3" max="3" width="7.28125" style="5" customWidth="1"/>
    <col min="4" max="4" width="10.28125" style="5" bestFit="1" customWidth="1"/>
    <col min="5" max="5" width="10.421875" style="5" customWidth="1"/>
    <col min="6" max="6" width="13.7109375" style="10" customWidth="1"/>
    <col min="7" max="7" width="5.8515625" style="0" customWidth="1"/>
  </cols>
  <sheetData>
    <row r="1" ht="15">
      <c r="F1" s="6" t="s">
        <v>9</v>
      </c>
    </row>
    <row r="2" ht="15">
      <c r="F2" s="11" t="s">
        <v>26</v>
      </c>
    </row>
    <row r="3" spans="2:6" ht="15">
      <c r="B3" s="4"/>
      <c r="C3" s="4"/>
      <c r="D3" s="4"/>
      <c r="E3" s="4"/>
      <c r="F3" s="8"/>
    </row>
    <row r="4" spans="2:6" ht="15">
      <c r="B4" s="68" t="s">
        <v>25</v>
      </c>
      <c r="C4" s="68"/>
      <c r="D4" s="68"/>
      <c r="E4" s="68"/>
      <c r="F4" s="68"/>
    </row>
    <row r="5" spans="2:6" ht="42.75" customHeight="1">
      <c r="B5" s="69" t="s">
        <v>42</v>
      </c>
      <c r="C5" s="68"/>
      <c r="D5" s="68"/>
      <c r="E5" s="68"/>
      <c r="F5" s="68"/>
    </row>
    <row r="6" spans="1:6" ht="38.25">
      <c r="A6" s="3" t="s">
        <v>10</v>
      </c>
      <c r="B6" s="20" t="s">
        <v>0</v>
      </c>
      <c r="C6" s="20" t="s">
        <v>1</v>
      </c>
      <c r="D6" s="20" t="s">
        <v>2</v>
      </c>
      <c r="E6" s="3" t="s">
        <v>3</v>
      </c>
      <c r="F6" s="3" t="s">
        <v>4</v>
      </c>
    </row>
    <row r="7" spans="1:6" s="22" customFormat="1" ht="12.75">
      <c r="A7" s="1">
        <v>1</v>
      </c>
      <c r="B7" s="16" t="s">
        <v>17</v>
      </c>
      <c r="C7" s="38" t="s">
        <v>33</v>
      </c>
      <c r="D7" s="26">
        <v>2</v>
      </c>
      <c r="E7" s="23"/>
      <c r="F7" s="23"/>
    </row>
    <row r="8" spans="1:6" s="22" customFormat="1" ht="20.25" customHeight="1">
      <c r="A8" s="37"/>
      <c r="B8" s="62" t="s">
        <v>28</v>
      </c>
      <c r="C8" s="63"/>
      <c r="D8" s="63"/>
      <c r="E8" s="63"/>
      <c r="F8" s="64"/>
    </row>
    <row r="9" spans="1:6" ht="15">
      <c r="A9" s="14">
        <v>2</v>
      </c>
      <c r="B9" s="16" t="s">
        <v>34</v>
      </c>
      <c r="C9" s="25" t="s">
        <v>29</v>
      </c>
      <c r="D9" s="26">
        <f>18*6*0.2+(10*5+3.2*5.2+6.3*14)*0.15</f>
        <v>44.826</v>
      </c>
      <c r="E9" s="23"/>
      <c r="F9" s="23"/>
    </row>
    <row r="10" spans="1:6" ht="15">
      <c r="A10" s="14">
        <v>3</v>
      </c>
      <c r="B10" s="16" t="s">
        <v>30</v>
      </c>
      <c r="C10" s="25" t="s">
        <v>32</v>
      </c>
      <c r="D10" s="26">
        <f>D9*2.2</f>
        <v>98.61720000000001</v>
      </c>
      <c r="E10" s="23"/>
      <c r="F10" s="23"/>
    </row>
    <row r="11" spans="1:6" ht="15">
      <c r="A11" s="14">
        <v>4</v>
      </c>
      <c r="B11" s="16" t="s">
        <v>31</v>
      </c>
      <c r="C11" s="25" t="s">
        <v>29</v>
      </c>
      <c r="D11" s="26">
        <f>D9</f>
        <v>44.826</v>
      </c>
      <c r="E11" s="23"/>
      <c r="F11" s="23"/>
    </row>
    <row r="12" spans="1:6" ht="15">
      <c r="A12" s="14">
        <v>5</v>
      </c>
      <c r="B12" s="21" t="s">
        <v>35</v>
      </c>
      <c r="C12" s="39" t="s">
        <v>5</v>
      </c>
      <c r="D12" s="33">
        <f>3.4*36*0.15</f>
        <v>18.36</v>
      </c>
      <c r="E12" s="23"/>
      <c r="F12" s="23"/>
    </row>
    <row r="13" spans="1:6" ht="15">
      <c r="A13" s="14">
        <v>6</v>
      </c>
      <c r="B13" s="45" t="s">
        <v>20</v>
      </c>
      <c r="C13" s="40" t="s">
        <v>5</v>
      </c>
      <c r="D13" s="46">
        <f>D12*1.2</f>
        <v>22.032</v>
      </c>
      <c r="E13" s="23"/>
      <c r="F13" s="23"/>
    </row>
    <row r="14" spans="1:6" ht="15">
      <c r="A14" s="14">
        <v>7</v>
      </c>
      <c r="B14" s="43" t="s">
        <v>24</v>
      </c>
      <c r="C14" s="44" t="s">
        <v>32</v>
      </c>
      <c r="D14" s="47">
        <f>(18*6+10*5+3.2*5.2+6.3*14)*14.8/1000</f>
        <v>3.8900319999999997</v>
      </c>
      <c r="E14" s="23"/>
      <c r="F14" s="23"/>
    </row>
    <row r="15" spans="1:6" ht="15">
      <c r="A15" s="14">
        <v>8</v>
      </c>
      <c r="B15" s="48" t="s">
        <v>19</v>
      </c>
      <c r="C15" s="40" t="s">
        <v>11</v>
      </c>
      <c r="D15" s="46">
        <f>D14*1.05</f>
        <v>4.084533599999999</v>
      </c>
      <c r="E15" s="23"/>
      <c r="F15" s="23"/>
    </row>
    <row r="16" spans="1:6" ht="15">
      <c r="A16" s="14">
        <v>9</v>
      </c>
      <c r="B16" s="42" t="s">
        <v>22</v>
      </c>
      <c r="C16" s="44" t="s">
        <v>6</v>
      </c>
      <c r="D16" s="47">
        <v>1115</v>
      </c>
      <c r="E16" s="47"/>
      <c r="F16" s="32"/>
    </row>
    <row r="17" spans="1:6" ht="15">
      <c r="A17" s="14">
        <v>10</v>
      </c>
      <c r="B17" s="45" t="s">
        <v>37</v>
      </c>
      <c r="C17" s="40" t="s">
        <v>6</v>
      </c>
      <c r="D17" s="46">
        <f>D16*1.2</f>
        <v>1338</v>
      </c>
      <c r="E17" s="49"/>
      <c r="F17" s="50"/>
    </row>
    <row r="18" spans="1:6" ht="15">
      <c r="A18" s="14">
        <v>11</v>
      </c>
      <c r="B18" s="42" t="s">
        <v>18</v>
      </c>
      <c r="C18" s="44" t="s">
        <v>6</v>
      </c>
      <c r="D18" s="47">
        <f>D16</f>
        <v>1115</v>
      </c>
      <c r="E18" s="47"/>
      <c r="F18" s="32"/>
    </row>
    <row r="19" spans="1:6" ht="15">
      <c r="A19" s="14">
        <v>12</v>
      </c>
      <c r="B19" s="48" t="s">
        <v>36</v>
      </c>
      <c r="C19" s="40" t="s">
        <v>5</v>
      </c>
      <c r="D19" s="46">
        <f>D18*0.13*1.05</f>
        <v>152.19750000000002</v>
      </c>
      <c r="E19" s="41"/>
      <c r="F19" s="50"/>
    </row>
    <row r="20" spans="1:6" s="13" customFormat="1" ht="15">
      <c r="A20" s="14">
        <v>13</v>
      </c>
      <c r="B20" s="74" t="s">
        <v>47</v>
      </c>
      <c r="C20" s="25" t="s">
        <v>48</v>
      </c>
      <c r="D20" s="70">
        <f>114+9*3+24</f>
        <v>165</v>
      </c>
      <c r="E20" s="70"/>
      <c r="F20" s="75"/>
    </row>
    <row r="21" spans="1:6" s="13" customFormat="1" ht="15">
      <c r="A21" s="14">
        <v>14</v>
      </c>
      <c r="B21" s="45" t="s">
        <v>61</v>
      </c>
      <c r="C21" s="40" t="s">
        <v>49</v>
      </c>
      <c r="D21" s="41">
        <f>D20</f>
        <v>165</v>
      </c>
      <c r="E21" s="72"/>
      <c r="F21" s="72"/>
    </row>
    <row r="22" spans="1:6" s="13" customFormat="1" ht="15">
      <c r="A22" s="14">
        <v>15</v>
      </c>
      <c r="B22" s="42" t="s">
        <v>50</v>
      </c>
      <c r="C22" s="44" t="s">
        <v>6</v>
      </c>
      <c r="D22" s="47">
        <f>D16</f>
        <v>1115</v>
      </c>
      <c r="E22" s="70"/>
      <c r="F22" s="75"/>
    </row>
    <row r="23" spans="1:6" s="13" customFormat="1" ht="15">
      <c r="A23" s="14">
        <v>16</v>
      </c>
      <c r="B23" s="45" t="s">
        <v>51</v>
      </c>
      <c r="C23" s="40" t="s">
        <v>6</v>
      </c>
      <c r="D23" s="41">
        <f>D22*1.1</f>
        <v>1226.5</v>
      </c>
      <c r="E23" s="73"/>
      <c r="F23" s="72"/>
    </row>
    <row r="24" spans="1:6" s="13" customFormat="1" ht="15">
      <c r="A24" s="14">
        <v>17</v>
      </c>
      <c r="B24" s="42" t="s">
        <v>45</v>
      </c>
      <c r="C24" s="44" t="s">
        <v>12</v>
      </c>
      <c r="D24" s="76">
        <v>3</v>
      </c>
      <c r="E24" s="70"/>
      <c r="F24" s="75"/>
    </row>
    <row r="25" spans="1:6" s="13" customFormat="1" ht="15">
      <c r="A25" s="14">
        <v>18</v>
      </c>
      <c r="B25" s="45" t="s">
        <v>62</v>
      </c>
      <c r="C25" s="40" t="s">
        <v>8</v>
      </c>
      <c r="D25" s="41">
        <f>30*D27</f>
        <v>5017.5</v>
      </c>
      <c r="E25" s="71"/>
      <c r="F25" s="72"/>
    </row>
    <row r="26" spans="1:6" s="13" customFormat="1" ht="15">
      <c r="A26" s="14">
        <v>19</v>
      </c>
      <c r="B26" s="42" t="s">
        <v>52</v>
      </c>
      <c r="C26" s="44" t="s">
        <v>6</v>
      </c>
      <c r="D26" s="47">
        <f>D22</f>
        <v>1115</v>
      </c>
      <c r="E26" s="47"/>
      <c r="F26" s="75"/>
    </row>
    <row r="27" spans="1:6" s="13" customFormat="1" ht="24">
      <c r="A27" s="14">
        <v>20</v>
      </c>
      <c r="B27" s="45" t="s">
        <v>53</v>
      </c>
      <c r="C27" s="40" t="s">
        <v>5</v>
      </c>
      <c r="D27" s="46">
        <f>D26*0.15</f>
        <v>167.25</v>
      </c>
      <c r="E27" s="46"/>
      <c r="F27" s="46"/>
    </row>
    <row r="28" spans="1:6" s="13" customFormat="1" ht="24">
      <c r="A28" s="14">
        <v>21</v>
      </c>
      <c r="B28" s="74" t="s">
        <v>54</v>
      </c>
      <c r="C28" s="25" t="s">
        <v>6</v>
      </c>
      <c r="D28" s="70">
        <f>D22</f>
        <v>1115</v>
      </c>
      <c r="E28" s="70"/>
      <c r="F28" s="75"/>
    </row>
    <row r="29" spans="1:6" s="13" customFormat="1" ht="15">
      <c r="A29" s="14">
        <v>22</v>
      </c>
      <c r="B29" s="78" t="s">
        <v>55</v>
      </c>
      <c r="C29" s="40" t="s">
        <v>8</v>
      </c>
      <c r="D29" s="46">
        <f>D28*4</f>
        <v>4460</v>
      </c>
      <c r="E29" s="77"/>
      <c r="F29" s="72"/>
    </row>
    <row r="30" spans="1:6" s="13" customFormat="1" ht="15">
      <c r="A30" s="14">
        <v>23</v>
      </c>
      <c r="B30" s="78" t="s">
        <v>56</v>
      </c>
      <c r="C30" s="40" t="s">
        <v>57</v>
      </c>
      <c r="D30" s="46">
        <v>511</v>
      </c>
      <c r="E30" s="77"/>
      <c r="F30" s="72"/>
    </row>
    <row r="31" spans="1:6" s="13" customFormat="1" ht="15">
      <c r="A31" s="14">
        <v>24</v>
      </c>
      <c r="B31" s="78" t="s">
        <v>58</v>
      </c>
      <c r="C31" s="40" t="s">
        <v>48</v>
      </c>
      <c r="D31" s="46">
        <f>D20+114+24</f>
        <v>303</v>
      </c>
      <c r="E31" s="77"/>
      <c r="F31" s="72"/>
    </row>
    <row r="32" spans="1:6" s="13" customFormat="1" ht="15">
      <c r="A32" s="14">
        <v>25</v>
      </c>
      <c r="B32" s="78" t="s">
        <v>59</v>
      </c>
      <c r="C32" s="40" t="s">
        <v>60</v>
      </c>
      <c r="D32" s="46">
        <v>180</v>
      </c>
      <c r="E32" s="77"/>
      <c r="F32" s="72"/>
    </row>
    <row r="33" spans="1:6" s="22" customFormat="1" ht="20.25" customHeight="1">
      <c r="A33" s="37"/>
      <c r="B33" s="65" t="s">
        <v>38</v>
      </c>
      <c r="C33" s="66"/>
      <c r="D33" s="66"/>
      <c r="E33" s="66"/>
      <c r="F33" s="67"/>
    </row>
    <row r="34" spans="1:6" ht="15">
      <c r="A34" s="14">
        <v>26</v>
      </c>
      <c r="B34" s="42" t="s">
        <v>22</v>
      </c>
      <c r="C34" s="44" t="s">
        <v>6</v>
      </c>
      <c r="D34" s="47">
        <v>4685</v>
      </c>
      <c r="E34" s="47"/>
      <c r="F34" s="32"/>
    </row>
    <row r="35" spans="1:6" ht="15">
      <c r="A35" s="14">
        <v>27</v>
      </c>
      <c r="B35" s="45" t="s">
        <v>37</v>
      </c>
      <c r="C35" s="40" t="s">
        <v>6</v>
      </c>
      <c r="D35" s="46">
        <f>D34*1.2</f>
        <v>5622</v>
      </c>
      <c r="E35" s="49"/>
      <c r="F35" s="50"/>
    </row>
    <row r="36" spans="1:6" ht="15">
      <c r="A36" s="14">
        <v>28</v>
      </c>
      <c r="B36" s="42" t="s">
        <v>18</v>
      </c>
      <c r="C36" s="44" t="s">
        <v>6</v>
      </c>
      <c r="D36" s="47">
        <f>D34</f>
        <v>4685</v>
      </c>
      <c r="E36" s="47"/>
      <c r="F36" s="32"/>
    </row>
    <row r="37" spans="1:6" ht="15">
      <c r="A37" s="14">
        <v>29</v>
      </c>
      <c r="B37" s="48" t="s">
        <v>36</v>
      </c>
      <c r="C37" s="40" t="s">
        <v>5</v>
      </c>
      <c r="D37" s="46">
        <f>D36*0.13</f>
        <v>609.0500000000001</v>
      </c>
      <c r="E37" s="41"/>
      <c r="F37" s="50"/>
    </row>
    <row r="38" spans="1:6" s="22" customFormat="1" ht="20.25" customHeight="1">
      <c r="A38" s="37"/>
      <c r="B38" s="65" t="s">
        <v>40</v>
      </c>
      <c r="C38" s="66"/>
      <c r="D38" s="66"/>
      <c r="E38" s="66"/>
      <c r="F38" s="67"/>
    </row>
    <row r="39" spans="1:6" ht="15">
      <c r="A39" s="14">
        <v>30</v>
      </c>
      <c r="B39" s="42" t="s">
        <v>22</v>
      </c>
      <c r="C39" s="44" t="s">
        <v>6</v>
      </c>
      <c r="D39" s="47">
        <f>2850+417</f>
        <v>3267</v>
      </c>
      <c r="E39" s="47"/>
      <c r="F39" s="32"/>
    </row>
    <row r="40" spans="1:6" ht="15">
      <c r="A40" s="14">
        <v>31</v>
      </c>
      <c r="B40" s="45" t="s">
        <v>37</v>
      </c>
      <c r="C40" s="40" t="s">
        <v>6</v>
      </c>
      <c r="D40" s="46">
        <f>D39*1.2</f>
        <v>3920.3999999999996</v>
      </c>
      <c r="E40" s="49"/>
      <c r="F40" s="50"/>
    </row>
    <row r="41" spans="1:6" ht="15">
      <c r="A41" s="14">
        <v>32</v>
      </c>
      <c r="B41" s="42" t="s">
        <v>18</v>
      </c>
      <c r="C41" s="44" t="s">
        <v>6</v>
      </c>
      <c r="D41" s="47">
        <f>D39</f>
        <v>3267</v>
      </c>
      <c r="E41" s="47"/>
      <c r="F41" s="32"/>
    </row>
    <row r="42" spans="1:6" ht="15">
      <c r="A42" s="14">
        <v>33</v>
      </c>
      <c r="B42" s="48" t="s">
        <v>36</v>
      </c>
      <c r="C42" s="40" t="s">
        <v>5</v>
      </c>
      <c r="D42" s="46">
        <f>D41*0.13</f>
        <v>424.71000000000004</v>
      </c>
      <c r="E42" s="41"/>
      <c r="F42" s="50"/>
    </row>
    <row r="43" spans="1:6" s="22" customFormat="1" ht="20.25" customHeight="1">
      <c r="A43" s="37"/>
      <c r="B43" s="65" t="s">
        <v>39</v>
      </c>
      <c r="C43" s="66"/>
      <c r="D43" s="66"/>
      <c r="E43" s="66"/>
      <c r="F43" s="67"/>
    </row>
    <row r="44" spans="1:6" ht="15">
      <c r="A44" s="14">
        <v>34</v>
      </c>
      <c r="B44" s="42" t="s">
        <v>22</v>
      </c>
      <c r="C44" s="44" t="s">
        <v>6</v>
      </c>
      <c r="D44" s="47">
        <v>4685</v>
      </c>
      <c r="E44" s="47"/>
      <c r="F44" s="32"/>
    </row>
    <row r="45" spans="1:6" ht="15">
      <c r="A45" s="14">
        <v>35</v>
      </c>
      <c r="B45" s="45" t="s">
        <v>37</v>
      </c>
      <c r="C45" s="40" t="s">
        <v>6</v>
      </c>
      <c r="D45" s="46">
        <f>D44*1.2</f>
        <v>5622</v>
      </c>
      <c r="E45" s="49"/>
      <c r="F45" s="50"/>
    </row>
    <row r="46" spans="1:6" ht="15">
      <c r="A46" s="14">
        <v>36</v>
      </c>
      <c r="B46" s="42" t="s">
        <v>46</v>
      </c>
      <c r="C46" s="44" t="s">
        <v>6</v>
      </c>
      <c r="D46" s="47">
        <f>D44</f>
        <v>4685</v>
      </c>
      <c r="E46" s="47"/>
      <c r="F46" s="32"/>
    </row>
    <row r="47" spans="1:6" ht="15">
      <c r="A47" s="14">
        <v>37</v>
      </c>
      <c r="B47" s="48" t="s">
        <v>36</v>
      </c>
      <c r="C47" s="40" t="s">
        <v>5</v>
      </c>
      <c r="D47" s="46">
        <f>D46*0.1*1.05</f>
        <v>491.925</v>
      </c>
      <c r="E47" s="41"/>
      <c r="F47" s="50"/>
    </row>
    <row r="48" spans="1:6" s="22" customFormat="1" ht="20.25" customHeight="1">
      <c r="A48" s="37"/>
      <c r="B48" s="65" t="s">
        <v>41</v>
      </c>
      <c r="C48" s="66"/>
      <c r="D48" s="66"/>
      <c r="E48" s="66"/>
      <c r="F48" s="67"/>
    </row>
    <row r="49" spans="1:6" ht="15">
      <c r="A49" s="14">
        <v>38</v>
      </c>
      <c r="B49" s="42" t="s">
        <v>22</v>
      </c>
      <c r="C49" s="44" t="s">
        <v>6</v>
      </c>
      <c r="D49" s="47">
        <v>550</v>
      </c>
      <c r="E49" s="47"/>
      <c r="F49" s="32"/>
    </row>
    <row r="50" spans="1:6" ht="15">
      <c r="A50" s="14">
        <v>39</v>
      </c>
      <c r="B50" s="45" t="s">
        <v>37</v>
      </c>
      <c r="C50" s="40" t="s">
        <v>6</v>
      </c>
      <c r="D50" s="46">
        <f>D49*1.2</f>
        <v>660</v>
      </c>
      <c r="E50" s="49"/>
      <c r="F50" s="50"/>
    </row>
    <row r="51" spans="1:6" ht="15">
      <c r="A51" s="14">
        <v>40</v>
      </c>
      <c r="B51" s="42" t="s">
        <v>18</v>
      </c>
      <c r="C51" s="44" t="s">
        <v>6</v>
      </c>
      <c r="D51" s="47">
        <f>D49</f>
        <v>550</v>
      </c>
      <c r="E51" s="47"/>
      <c r="F51" s="32"/>
    </row>
    <row r="52" spans="1:6" ht="15">
      <c r="A52" s="14">
        <v>41</v>
      </c>
      <c r="B52" s="48" t="s">
        <v>36</v>
      </c>
      <c r="C52" s="40" t="s">
        <v>5</v>
      </c>
      <c r="D52" s="46">
        <f>D51*0.13</f>
        <v>71.5</v>
      </c>
      <c r="E52" s="41"/>
      <c r="F52" s="50"/>
    </row>
    <row r="53" spans="1:6" ht="15">
      <c r="A53" s="14"/>
      <c r="B53" s="51" t="s">
        <v>13</v>
      </c>
      <c r="C53" s="52"/>
      <c r="D53" s="53"/>
      <c r="E53" s="54"/>
      <c r="F53" s="55"/>
    </row>
    <row r="54" spans="1:6" ht="15">
      <c r="A54" s="14"/>
      <c r="B54" s="56" t="s">
        <v>14</v>
      </c>
      <c r="C54" s="57"/>
      <c r="D54" s="58"/>
      <c r="E54" s="59"/>
      <c r="F54" s="55"/>
    </row>
    <row r="55" spans="1:6" ht="15">
      <c r="A55" s="14"/>
      <c r="B55" s="43" t="s">
        <v>43</v>
      </c>
      <c r="C55" s="60" t="s">
        <v>7</v>
      </c>
      <c r="D55" s="44">
        <v>4</v>
      </c>
      <c r="E55" s="59"/>
      <c r="F55" s="55"/>
    </row>
    <row r="56" spans="1:6" ht="24">
      <c r="A56" s="14"/>
      <c r="B56" s="16" t="s">
        <v>44</v>
      </c>
      <c r="C56" s="17" t="s">
        <v>7</v>
      </c>
      <c r="D56" s="44">
        <v>2</v>
      </c>
      <c r="E56" s="19"/>
      <c r="F56" s="24"/>
    </row>
    <row r="57" spans="1:6" ht="60">
      <c r="A57" s="14"/>
      <c r="B57" s="16" t="s">
        <v>15</v>
      </c>
      <c r="C57" s="17" t="s">
        <v>7</v>
      </c>
      <c r="D57" s="44">
        <v>3</v>
      </c>
      <c r="E57" s="18"/>
      <c r="F57" s="24"/>
    </row>
    <row r="58" spans="1:6" ht="15">
      <c r="A58" s="27">
        <v>33</v>
      </c>
      <c r="B58" s="28" t="s">
        <v>16</v>
      </c>
      <c r="C58" s="29"/>
      <c r="D58" s="30"/>
      <c r="E58" s="34"/>
      <c r="F58" s="31"/>
    </row>
    <row r="59" spans="1:6" ht="15">
      <c r="A59" s="12"/>
      <c r="B59" s="61" t="s">
        <v>21</v>
      </c>
      <c r="C59" s="61"/>
      <c r="D59" s="61"/>
      <c r="E59" s="61"/>
      <c r="F59" s="15"/>
    </row>
    <row r="60" spans="1:8" ht="19.5" customHeight="1">
      <c r="A60" s="12"/>
      <c r="B60" s="7"/>
      <c r="C60" s="2"/>
      <c r="D60" s="2"/>
      <c r="E60" s="2"/>
      <c r="F60" s="9"/>
      <c r="H60" s="36"/>
    </row>
    <row r="61" spans="1:7" ht="15">
      <c r="A61"/>
      <c r="B61" s="35"/>
      <c r="C61" s="2"/>
      <c r="D61" s="2"/>
      <c r="E61" s="2"/>
      <c r="F61" s="9"/>
      <c r="G61" s="13"/>
    </row>
    <row r="62" spans="1:6" ht="15">
      <c r="A62"/>
      <c r="B62" s="4" t="s">
        <v>23</v>
      </c>
      <c r="C62" s="2"/>
      <c r="D62" s="2"/>
      <c r="E62" s="2"/>
      <c r="F62" s="9"/>
    </row>
    <row r="63" spans="1:6" ht="15">
      <c r="A63"/>
      <c r="B63" s="2"/>
      <c r="C63" s="2"/>
      <c r="D63" s="2"/>
      <c r="E63" s="2"/>
      <c r="F63" s="9"/>
    </row>
    <row r="64" spans="1:6" ht="15">
      <c r="A64"/>
      <c r="B64" s="2"/>
      <c r="C64" s="2"/>
      <c r="D64" s="2"/>
      <c r="E64" s="2"/>
      <c r="F64" s="9"/>
    </row>
    <row r="65" spans="1:6" ht="15">
      <c r="A65"/>
      <c r="B65" s="4" t="s">
        <v>27</v>
      </c>
      <c r="C65" s="2"/>
      <c r="D65" s="2"/>
      <c r="E65" s="2"/>
      <c r="F65" s="9"/>
    </row>
    <row r="66" spans="1:6" ht="15">
      <c r="A66"/>
      <c r="B66" s="2"/>
      <c r="C66" s="2"/>
      <c r="D66" s="2"/>
      <c r="E66" s="2"/>
      <c r="F66" s="9"/>
    </row>
    <row r="67" spans="1:6" ht="15">
      <c r="A67"/>
      <c r="B67" s="2"/>
      <c r="C67" s="2"/>
      <c r="D67" s="2"/>
      <c r="E67" s="2"/>
      <c r="F67" s="9"/>
    </row>
    <row r="68" spans="1:6" ht="15">
      <c r="A68"/>
      <c r="B68" s="2"/>
      <c r="C68" s="2"/>
      <c r="D68" s="2"/>
      <c r="E68" s="2"/>
      <c r="F68" s="9"/>
    </row>
    <row r="69" spans="1:6" ht="15">
      <c r="A69"/>
      <c r="B69" s="2"/>
      <c r="C69" s="2"/>
      <c r="D69" s="2"/>
      <c r="E69" s="2"/>
      <c r="F69" s="9"/>
    </row>
    <row r="70" spans="1:6" ht="15">
      <c r="A70"/>
      <c r="B70" s="2"/>
      <c r="C70" s="2"/>
      <c r="D70" s="2"/>
      <c r="E70" s="2"/>
      <c r="F70" s="9"/>
    </row>
    <row r="71" ht="15">
      <c r="B71" s="2"/>
    </row>
  </sheetData>
  <sheetProtection/>
  <mergeCells count="8">
    <mergeCell ref="B4:F4"/>
    <mergeCell ref="B5:F5"/>
    <mergeCell ref="B59:E59"/>
    <mergeCell ref="B8:F8"/>
    <mergeCell ref="B33:F33"/>
    <mergeCell ref="B38:F38"/>
    <mergeCell ref="B43:F43"/>
    <mergeCell ref="B48:F48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2019-06-05T06:55:38Z</cp:lastPrinted>
  <dcterms:created xsi:type="dcterms:W3CDTF">2006-09-16T00:00:00Z</dcterms:created>
  <dcterms:modified xsi:type="dcterms:W3CDTF">2021-09-27T09:39:25Z</dcterms:modified>
  <cp:category/>
  <cp:version/>
  <cp:contentType/>
  <cp:contentStatus/>
</cp:coreProperties>
</file>